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780"/>
  </bookViews>
  <sheets>
    <sheet name="入力シート" sheetId="2" r:id="rId1"/>
    <sheet name="様式第２号　事業計画書" sheetId="1" r:id="rId2"/>
    <sheet name="手書き用" sheetId="3" r:id="rId3"/>
  </sheets>
  <definedNames>
    <definedName name="_xlnm.Print_Area" localSheetId="1">'様式第２号　事業計画書'!$A$1:$X$90</definedName>
    <definedName name="_xlnm.Print_Area" localSheetId="0">入力シート!$A$1:$AL$146</definedName>
    <definedName name="_xlnm.Print_Area" localSheetId="2">手書き用!$A$1:$X$90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shirota tsudumi 2826</author>
  </authors>
  <commentList>
    <comment ref="Z39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カーポートとパネルを組合わせて設置する
　場合。</t>
        </r>
        <r>
          <rPr>
            <sz val="8"/>
            <color theme="1"/>
            <rFont val="游ゴシック"/>
          </rPr>
          <t xml:space="preserve">
※既設のカーポートに後乗せする場合は、
　屋根置きとして申請してください。</t>
        </r>
      </text>
    </comment>
    <comment ref="Z28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>パネルとカーポートが一体型の製品を
　設置する場合。</t>
        </r>
      </text>
    </comment>
    <comment ref="Z96" authorId="0">
      <text>
        <r>
          <rPr>
            <sz val="8"/>
            <color theme="1"/>
            <rFont val="游ゴシック"/>
          </rPr>
          <t>※蓄電容量はカタログ記載値と異なる場合が
　あります。詳しい確認方法はHPに掲載の
　Q&amp;Aをご確認ください。</t>
        </r>
      </text>
    </comment>
    <comment ref="Z7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53" authorId="0">
      <text>
        <r>
          <rPr>
            <sz val="8"/>
            <color theme="1"/>
            <rFont val="游ゴシック"/>
          </rPr>
          <t>※パネルとカーポートの合計金額</t>
        </r>
      </text>
    </comment>
    <comment ref="Z47" authorId="0">
      <text>
        <r>
          <rPr>
            <sz val="8"/>
            <color theme="1"/>
            <rFont val="游ゴシック"/>
          </rPr>
          <t>※太陽光パネルの架台としてのカーポートに
　限り補助対象とします。</t>
        </r>
        <r>
          <rPr>
            <b/>
            <sz val="8"/>
            <color rgb="FFFF0000"/>
            <rFont val="游ゴシック"/>
          </rPr>
          <t>パネル設置面に
　対して大きすぎるもの、過度な意匠性の
　あるもの等は補助対象外</t>
        </r>
        <r>
          <rPr>
            <sz val="8"/>
            <color rgb="FFFF0000"/>
            <rFont val="游ゴシック"/>
          </rPr>
          <t>です。</t>
        </r>
        <r>
          <rPr>
            <sz val="8"/>
            <color theme="1"/>
            <rFont val="游ゴシック"/>
          </rPr>
          <t xml:space="preserve">
</t>
        </r>
      </text>
    </comment>
    <comment ref="Z89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70" authorId="0">
      <text>
        <r>
          <rPr>
            <sz val="8"/>
            <color theme="1"/>
            <rFont val="游ゴシック"/>
          </rPr>
          <t>※蓄電池と一体型で経費を分けることが
　できない場合は、蓄電池の補助対象経費
　に含めてください。</t>
        </r>
      </text>
    </comment>
    <comment ref="Z112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戸建ての居住専用住宅であること。</t>
        </r>
        <r>
          <rPr>
            <sz val="8"/>
            <color theme="1"/>
            <rFont val="游ゴシック"/>
          </rPr>
          <t xml:space="preserve">
　店舗・事務所兼住宅などは事業所用の補助
　金をご活用ください。</t>
        </r>
      </text>
    </comment>
    <comment ref="Z117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theme="1"/>
            <rFont val="游ゴシック"/>
          </rPr>
          <t xml:space="preserve">交付決定前に契約することはできません。
</t>
        </r>
        <r>
          <rPr>
            <sz val="8"/>
            <color theme="1"/>
            <rFont val="游ゴシック"/>
          </rPr>
          <t>　申請から交付決定まではおおよそ１ヵ月を
　要します。</t>
        </r>
      </text>
    </comment>
    <comment ref="Z119" authorId="0">
      <text>
        <r>
          <rPr>
            <sz val="8"/>
            <color theme="1"/>
            <rFont val="游ゴシック"/>
          </rPr>
          <t>※12月中に工事が完了するよう計画してくだ
　さい。</t>
        </r>
      </text>
    </comment>
    <comment ref="Z131" authorId="0">
      <text>
        <r>
          <rPr>
            <sz val="8"/>
            <color theme="1"/>
            <rFont val="游ゴシック"/>
          </rPr>
          <t>※既存の設備がある場合は入力してください。
　撤去する場合は入力不要です。</t>
        </r>
      </text>
    </comment>
    <comment ref="Z135" authorId="0">
      <text>
        <r>
          <rPr>
            <sz val="8"/>
            <color theme="1"/>
            <rFont val="游ゴシック"/>
          </rPr>
          <t>※シミュレーション等の</t>
        </r>
        <r>
          <rPr>
            <b/>
            <sz val="8"/>
            <color rgb="FFFF0000"/>
            <rFont val="游ゴシック"/>
          </rPr>
          <t>根拠資料を添付してく
　ださい</t>
        </r>
        <r>
          <rPr>
            <sz val="8"/>
            <color rgb="FFFF0000"/>
            <rFont val="游ゴシック"/>
          </rPr>
          <t>。</t>
        </r>
        <r>
          <rPr>
            <b/>
            <sz val="8"/>
            <color theme="1"/>
            <rFont val="游ゴシック"/>
          </rPr>
          <t>増設の場合は、</t>
        </r>
        <r>
          <rPr>
            <sz val="8"/>
            <color theme="1"/>
            <rFont val="游ゴシック"/>
          </rPr>
          <t>既設分の発電量を含
　む</t>
        </r>
        <r>
          <rPr>
            <b/>
            <sz val="8"/>
            <color theme="1"/>
            <rFont val="游ゴシック"/>
          </rPr>
          <t>合計の発電量</t>
        </r>
        <r>
          <rPr>
            <sz val="8"/>
            <color theme="1"/>
            <rFont val="游ゴシック"/>
          </rPr>
          <t>としてください。</t>
        </r>
        <r>
          <rPr>
            <b/>
            <sz val="8"/>
            <color theme="1"/>
            <rFont val="游ゴシック"/>
          </rPr>
          <t>屋根置き
　とソーラーカーポートの両方を導入する場合
　</t>
        </r>
        <r>
          <rPr>
            <sz val="8"/>
            <color theme="1"/>
            <rFont val="游ゴシック"/>
          </rPr>
          <t>は、</t>
        </r>
        <r>
          <rPr>
            <b/>
            <sz val="8"/>
            <color theme="1"/>
            <rFont val="游ゴシック"/>
          </rPr>
          <t>合計の発電量</t>
        </r>
        <r>
          <rPr>
            <sz val="8"/>
            <color theme="1"/>
            <rFont val="游ゴシック"/>
          </rPr>
          <t>としてください。</t>
        </r>
      </text>
    </comment>
    <comment ref="Z136" authorId="0">
      <text>
        <r>
          <rPr>
            <sz val="8"/>
            <color theme="1"/>
            <rFont val="游ゴシック"/>
          </rPr>
          <t>※電気料金明細等の</t>
        </r>
        <r>
          <rPr>
            <b/>
            <sz val="8"/>
            <color rgb="FFFF0000"/>
            <rFont val="游ゴシック"/>
          </rPr>
          <t>根拠資料を添付してくださ
　い</t>
        </r>
        <r>
          <rPr>
            <sz val="8"/>
            <color rgb="FFFF0000"/>
            <rFont val="游ゴシック"/>
          </rPr>
          <t>。</t>
        </r>
        <r>
          <rPr>
            <sz val="8"/>
            <color theme="1"/>
            <rFont val="游ゴシック"/>
          </rPr>
          <t>入居期間が１年未満の場合は、入居期間の
　実績を基に１年分の電気使用量を推計してくだ
　さい。未入居の場合など過去の電気使用量が不
　明の場合は、世帯人数、在宅時間等から推計し
　てください。</t>
        </r>
      </text>
    </comment>
    <comment ref="Z137" authorId="0">
      <text>
        <r>
          <rPr>
            <sz val="8"/>
            <color theme="1"/>
            <rFont val="游ゴシック"/>
          </rPr>
          <t>※発電時間帯・蓄電容量等を考慮し、自家消費
　量を推計してください。</t>
        </r>
      </text>
    </comment>
    <comment ref="Z138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30％未満の場合は申請できません。</t>
        </r>
      </text>
    </comment>
    <comment ref="Z9" authorId="0">
      <text>
        <r>
          <rPr>
            <b/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蓄電池のみの申請はできません。</t>
        </r>
      </text>
    </comment>
    <comment ref="AM10" authorId="0">
      <text>
        <r>
          <rPr>
            <sz val="9"/>
            <color theme="1"/>
            <rFont val="游ゴシック"/>
          </rPr>
          <t>１：一体型
２：搭載型</t>
        </r>
      </text>
    </comment>
    <comment ref="BB89" authorId="0">
      <text>
        <r>
          <rPr>
            <sz val="11"/>
            <color theme="1"/>
            <rFont val="游ゴシック"/>
          </rPr>
          <t>※パネルの容量に応じて按分</t>
        </r>
      </text>
    </comment>
    <comment ref="AM58" authorId="0">
      <text>
        <r>
          <rPr>
            <sz val="11"/>
            <color theme="1"/>
            <rFont val="游ゴシック"/>
          </rPr>
          <t xml:space="preserve">入力するセルを黄色にするための値
</t>
        </r>
      </text>
    </comment>
    <comment ref="Z133" authorId="0">
      <text>
        <r>
          <rPr>
            <sz val="8"/>
            <color theme="1"/>
            <rFont val="游ゴシック"/>
          </rPr>
          <t>※</t>
        </r>
        <r>
          <rPr>
            <b/>
            <sz val="8"/>
            <color rgb="FFFF0000"/>
            <rFont val="游ゴシック"/>
          </rPr>
          <t>10kW以上の場合は申請できません。</t>
        </r>
      </text>
    </comment>
    <comment ref="Z102" authorId="0">
      <text>
        <r>
          <rPr>
            <sz val="8"/>
            <color theme="1"/>
            <rFont val="游ゴシック"/>
          </rPr>
          <t>1kWhあたり金額が</t>
        </r>
        <r>
          <rPr>
            <b/>
            <sz val="8"/>
            <color theme="1"/>
            <rFont val="游ゴシック"/>
          </rPr>
          <t>125,000円を超える場合は、「蓄電システム価格に関する誓約書」を添付してください。</t>
        </r>
        <r>
          <rPr>
            <sz val="8"/>
            <color theme="1"/>
            <rFont val="游ゴシック"/>
          </rPr>
          <t xml:space="preserve">
</t>
        </r>
      </text>
    </comment>
    <comment ref="Z107" authorId="0">
      <text>
        <r>
          <rPr>
            <b/>
            <sz val="8"/>
            <color rgb="FFFF0000"/>
            <rFont val="游ゴシック"/>
          </rPr>
          <t>25万円を超える場合は申請できません。</t>
        </r>
        <r>
          <rPr>
            <sz val="8"/>
            <color theme="1"/>
            <rFont val="游ゴシック"/>
          </rPr>
          <t xml:space="preserve">
</t>
        </r>
      </text>
    </comment>
    <comment ref="AX24" authorId="0">
      <text>
        <r>
          <rPr>
            <sz val="11"/>
            <color theme="1"/>
            <rFont val="游ゴシック"/>
          </rPr>
          <t xml:space="preserve">パネル+ＰＣＳ
</t>
        </r>
      </text>
    </comment>
    <comment ref="BF24" authorId="0">
      <text>
        <r>
          <rPr>
            <sz val="11"/>
            <color theme="1"/>
            <rFont val="游ゴシック"/>
          </rPr>
          <t>パネル+ＰＣＳ</t>
        </r>
      </text>
    </comment>
    <comment ref="AY43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  <comment ref="AY44" authorId="0">
      <text>
        <r>
          <rPr>
            <sz val="11"/>
            <color theme="1"/>
            <rFont val="游ゴシック"/>
          </rPr>
          <t xml:space="preserve">カーポート+ＰＣＳ
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<sst xmlns="http://schemas.openxmlformats.org/spreadsheetml/2006/main" xmlns:r="http://schemas.openxmlformats.org/officeDocument/2006/relationships" count="242" uniqueCount="242">
  <si>
    <t/>
  </si>
  <si>
    <t>公称最大出力の合計値</t>
    <rPh sb="0" eb="2">
      <t>こうしょう</t>
    </rPh>
    <rPh sb="2" eb="4">
      <t>さいだい</t>
    </rPh>
    <rPh sb="4" eb="6">
      <t>しゅつりょく</t>
    </rPh>
    <rPh sb="7" eb="10">
      <t>ごうけいち</t>
    </rPh>
    <phoneticPr fontId="1" type="Hiragana"/>
  </si>
  <si>
    <t>年</t>
    <rPh sb="0" eb="1">
      <t>ねん</t>
    </rPh>
    <phoneticPr fontId="1" type="Hiragana"/>
  </si>
  <si>
    <t>発電能力</t>
    <rPh sb="0" eb="2">
      <t>はつでん</t>
    </rPh>
    <rPh sb="2" eb="4">
      <t>のうりょく</t>
    </rPh>
    <phoneticPr fontId="1" type="Hiragana"/>
  </si>
  <si>
    <t>ﾓｼﾞｭｰﾙ</t>
  </si>
  <si>
    <t>※2　(A)×1,135（年間発電量）×0.000545（排出係数）により算出すること。</t>
  </si>
  <si>
    <t>着工予定日</t>
    <rPh sb="0" eb="2">
      <t>ちゃっこう</t>
    </rPh>
    <rPh sb="2" eb="5">
      <t>よていび</t>
    </rPh>
    <phoneticPr fontId="1" type="Hiragana"/>
  </si>
  <si>
    <t>1　設置予定の補助対象設備</t>
  </si>
  <si>
    <t>パネル出力</t>
    <rPh sb="3" eb="5">
      <t>しゅつりょく</t>
    </rPh>
    <phoneticPr fontId="1" type="Hiragana"/>
  </si>
  <si>
    <t>月</t>
    <rPh sb="0" eb="1">
      <t>がつ</t>
    </rPh>
    <phoneticPr fontId="1" type="Hiragana"/>
  </si>
  <si>
    <t>メールアドレス</t>
  </si>
  <si>
    <t>日</t>
    <rPh sb="0" eb="1">
      <t>にち</t>
    </rPh>
    <phoneticPr fontId="1" type="Hiragana"/>
  </si>
  <si>
    <t>年間想定発電量</t>
    <rPh sb="0" eb="2">
      <t>ねんかん</t>
    </rPh>
    <rPh sb="2" eb="4">
      <t>そうてい</t>
    </rPh>
    <rPh sb="4" eb="7">
      <t>はつでんりょう</t>
    </rPh>
    <phoneticPr fontId="1" type="Hiragana"/>
  </si>
  <si>
    <t>４　連絡先</t>
  </si>
  <si>
    <t>５　電力の自家消費計画</t>
  </si>
  <si>
    <t>上限額　(Ａ) × ７万円</t>
  </si>
  <si>
    <t>パワーコン
ディショナー</t>
  </si>
  <si>
    <t>設置予定場所</t>
  </si>
  <si>
    <t>台</t>
    <rPh sb="0" eb="1">
      <t>だい</t>
    </rPh>
    <phoneticPr fontId="1" type="Hiragana"/>
  </si>
  <si>
    <t xml:space="preserve">※4 </t>
  </si>
  <si>
    <t>合計（Ｂ）</t>
    <rPh sb="0" eb="2">
      <t>ごうけい</t>
    </rPh>
    <phoneticPr fontId="1" type="Hiragana"/>
  </si>
  <si>
    <t>太陽光発電
設備</t>
    <rPh sb="0" eb="3">
      <t>たいようこう</t>
    </rPh>
    <rPh sb="3" eb="5">
      <t>はつでん</t>
    </rPh>
    <rPh sb="6" eb="8">
      <t>せつび</t>
    </rPh>
    <phoneticPr fontId="1" type="Hiragana"/>
  </si>
  <si>
    <t>設置工事費</t>
    <rPh sb="0" eb="2">
      <t>せっち</t>
    </rPh>
    <rPh sb="2" eb="5">
      <t>こうじひ</t>
    </rPh>
    <phoneticPr fontId="1" type="Hiragana"/>
  </si>
  <si>
    <t>（戸建ての居住専用住宅であること）</t>
  </si>
  <si>
    <t>（Ｍ）</t>
  </si>
  <si>
    <t>補助対象経費
（税抜）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</si>
  <si>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※3</t>
  </si>
  <si>
    <t>補助対象経費</t>
    <rPh sb="0" eb="2">
      <t>ほじょ</t>
    </rPh>
    <rPh sb="2" eb="4">
      <t>たいしょう</t>
    </rPh>
    <rPh sb="4" eb="6">
      <t>けいひ</t>
    </rPh>
    <phoneticPr fontId="1" type="Hiragana"/>
  </si>
  <si>
    <t>円</t>
    <rPh sb="0" eb="1">
      <t>えん</t>
    </rPh>
    <phoneticPr fontId="1" type="Hiragana"/>
  </si>
  <si>
    <t xml:space="preserve">   (小数第２位以下切捨て)</t>
  </si>
  <si>
    <t>補助額</t>
    <rPh sb="0" eb="3">
      <t>ほじょがく</t>
    </rPh>
    <phoneticPr fontId="1" type="Hiragana"/>
  </si>
  <si>
    <t>想定自家消費率（(S)÷(Q)×100）</t>
  </si>
  <si>
    <t>設備購入費</t>
    <rPh sb="0" eb="2">
      <t>せつび</t>
    </rPh>
    <rPh sb="2" eb="5">
      <t>こうにゅうひ</t>
    </rPh>
    <phoneticPr fontId="1" type="Hiragana"/>
  </si>
  <si>
    <t>（Ａ）</t>
  </si>
  <si>
    <t>補助額</t>
  </si>
  <si>
    <t>kW</t>
  </si>
  <si>
    <t>完了予定日</t>
  </si>
  <si>
    <t>円/t-CO2</t>
  </si>
  <si>
    <t>蓄電容量</t>
    <rPh sb="0" eb="2">
      <t>ちくでん</t>
    </rPh>
    <rPh sb="2" eb="4">
      <t>ようりょう</t>
    </rPh>
    <phoneticPr fontId="1" type="Hiragana"/>
  </si>
  <si>
    <t>（Ｃ）</t>
  </si>
  <si>
    <t>（Ｄ）</t>
  </si>
  <si>
    <t>※屋根置き、カーポート両方に接続するＰＣＳは、定格出力も対象経費も按分すること！</t>
  </si>
  <si>
    <t>(Ｂ)または(Ｃ)の少ない額</t>
  </si>
  <si>
    <r>
      <t>電力の自家消費計画　</t>
    </r>
    <r>
      <rPr>
        <b/>
        <sz val="9"/>
        <color rgb="FFFF0000"/>
        <rFont val="游ゴシック"/>
      </rPr>
      <t>※発電した電気のうち、30％以上を自家消費することが補助の要件です</t>
    </r>
    <rPh sb="0" eb="2">
      <t>でんりょく</t>
    </rPh>
    <rPh sb="3" eb="5">
      <t>じか</t>
    </rPh>
    <rPh sb="5" eb="7">
      <t>しょうひ</t>
    </rPh>
    <rPh sb="7" eb="9">
      <t>けいかく</t>
    </rPh>
    <rPh sb="11" eb="13">
      <t>はつでん</t>
    </rPh>
    <rPh sb="15" eb="17">
      <t>でんき</t>
    </rPh>
    <rPh sb="24" eb="26">
      <t>いじょう</t>
    </rPh>
    <rPh sb="27" eb="29">
      <t>じか</t>
    </rPh>
    <rPh sb="29" eb="31">
      <t>しょうひ</t>
    </rPh>
    <rPh sb="36" eb="38">
      <t>ほじょ</t>
    </rPh>
    <rPh sb="39" eb="41">
      <t>ようけん</t>
    </rPh>
    <phoneticPr fontId="1" type="Hiragana"/>
  </si>
  <si>
    <t>いずれか低い値</t>
    <rPh sb="4" eb="5">
      <t>ひく</t>
    </rPh>
    <rPh sb="6" eb="7">
      <t>あたい</t>
    </rPh>
    <phoneticPr fontId="1" type="Hiragana"/>
  </si>
  <si>
    <t>蓄電容量：</t>
    <rPh sb="0" eb="2">
      <t>ちくでん</t>
    </rPh>
    <rPh sb="2" eb="4">
      <t>ようりょう</t>
    </rPh>
    <phoneticPr fontId="1" type="Hiragana"/>
  </si>
  <si>
    <t>（小数点以下切捨て）</t>
  </si>
  <si>
    <t>)kW</t>
  </si>
  <si>
    <t>：(</t>
  </si>
  <si>
    <t>定置用リチウムイオン蓄電システム
（蓄電池）</t>
  </si>
  <si>
    <t>メーカー：</t>
  </si>
  <si>
    <t>定格出力の合計値</t>
    <rPh sb="0" eb="2">
      <t>ていかく</t>
    </rPh>
    <rPh sb="2" eb="4">
      <t>しゅつりょく</t>
    </rPh>
    <rPh sb="5" eb="8">
      <t>ごうけいち</t>
    </rPh>
    <phoneticPr fontId="1" type="Hiragana"/>
  </si>
  <si>
    <t>その他</t>
    <rPh sb="2" eb="3">
      <t>た</t>
    </rPh>
    <phoneticPr fontId="1" type="Hiragana"/>
  </si>
  <si>
    <t>①屋根置き</t>
    <rPh sb="1" eb="3">
      <t>やね</t>
    </rPh>
    <rPh sb="3" eb="4">
      <t>お</t>
    </rPh>
    <phoneticPr fontId="1" type="Hiragana"/>
  </si>
  <si>
    <t>補助対象経費
（税抜）</t>
  </si>
  <si>
    <r>
      <t>（Ｒ）</t>
    </r>
    <r>
      <rPr>
        <sz val="8"/>
        <color auto="1"/>
        <rFont val="ＭＳ 明朝"/>
      </rPr>
      <t>※5</t>
    </r>
  </si>
  <si>
    <t>二酸化炭素排出削減量</t>
  </si>
  <si>
    <t>導入する発電設備は屋根置きのみ</t>
    <rPh sb="0" eb="2">
      <t>どうにゅう</t>
    </rPh>
    <rPh sb="4" eb="6">
      <t>はつでん</t>
    </rPh>
    <rPh sb="6" eb="8">
      <t>せつび</t>
    </rPh>
    <rPh sb="9" eb="12">
      <t>やねお</t>
    </rPh>
    <phoneticPr fontId="1" type="Hiragana"/>
  </si>
  <si>
    <t>その他</t>
  </si>
  <si>
    <t>kWh</t>
  </si>
  <si>
    <t>太陽電池ﾓｼﾞｭｰﾙ</t>
    <rPh sb="0" eb="2">
      <t>たいよう</t>
    </rPh>
    <rPh sb="2" eb="4">
      <t>でんち</t>
    </rPh>
    <phoneticPr fontId="1" type="Hiragana"/>
  </si>
  <si>
    <t>(千円未満切捨て)</t>
  </si>
  <si>
    <t>※1</t>
  </si>
  <si>
    <t>交付申請額（Ｄ）+（Ｆ）+（Ｋ）</t>
  </si>
  <si>
    <t>t-CO2/年</t>
  </si>
  <si>
    <t>※1　12万5千円以下となるよう努めること。超過する場合は、「蓄電システム価格に関する誓約書」を添付すること。</t>
  </si>
  <si>
    <t>駐車可能台数</t>
    <rPh sb="0" eb="2">
      <t>ちゅうしゃ</t>
    </rPh>
    <rPh sb="2" eb="4">
      <t>かのう</t>
    </rPh>
    <rPh sb="4" eb="6">
      <t>だいすう</t>
    </rPh>
    <phoneticPr fontId="1" type="Hiragana"/>
  </si>
  <si>
    <t>担当者名</t>
    <rPh sb="0" eb="3">
      <t>たんとうしゃ</t>
    </rPh>
    <rPh sb="3" eb="4">
      <t>めい</t>
    </rPh>
    <phoneticPr fontId="1" type="Hiragana"/>
  </si>
  <si>
    <t>※3　25万円/t-CO2を超える場合は申請不可。</t>
  </si>
  <si>
    <t>（２）販売（施工）事業者</t>
  </si>
  <si>
    <t>/</t>
  </si>
  <si>
    <t>備考　用紙の大きさは、日本産業規格Ａ列４番とする。</t>
  </si>
  <si>
    <t>２　設置予定場所</t>
  </si>
  <si>
    <t>メーカー</t>
  </si>
  <si>
    <t>設置場所の区分</t>
  </si>
  <si>
    <t>　廿日市市</t>
    <rPh sb="1" eb="5">
      <t>はつかいちし</t>
    </rPh>
    <phoneticPr fontId="1" type="Hiragana"/>
  </si>
  <si>
    <t>３　契約・工事日程</t>
  </si>
  <si>
    <t>･･･入力セル</t>
    <rPh sb="3" eb="5">
      <t>にゅうりょく</t>
    </rPh>
    <phoneticPr fontId="1" type="Hiragana"/>
  </si>
  <si>
    <t>（１）申請者</t>
  </si>
  <si>
    <t>さい。未入居の場合など過去の電気使用量が不明の場合は、世帯人数、在宅時間等から推計してください。</t>
  </si>
  <si>
    <t>枚数</t>
    <rPh sb="0" eb="2">
      <t>まいすう</t>
    </rPh>
    <phoneticPr fontId="1" type="Hiragana"/>
  </si>
  <si>
    <t>着工予定日</t>
  </si>
  <si>
    <t>円/t-CO2</t>
    <rPh sb="0" eb="1">
      <t>えん</t>
    </rPh>
    <phoneticPr fontId="1" type="Hiragana"/>
  </si>
  <si>
    <r>
      <t xml:space="preserve">太陽電池
モジュール
</t>
    </r>
    <r>
      <rPr>
        <sz val="10"/>
        <color auto="1"/>
        <rFont val="ＭＳ 明朝"/>
      </rPr>
      <t>（屋根）</t>
    </r>
    <rPh sb="0" eb="2">
      <t>たいよう</t>
    </rPh>
    <rPh sb="2" eb="4">
      <t>でんち</t>
    </rPh>
    <rPh sb="12" eb="14">
      <t>やね</t>
    </rPh>
    <phoneticPr fontId="1" type="Hiragana"/>
  </si>
  <si>
    <t>めます。要件を満たさなかった場合、補助金の返還を求める場合があります。</t>
  </si>
  <si>
    <t>自家消費率30％以上であることが補助の要件です。設置後１年間は（必要に応じて２年目以降も）自家消費量の報告を求</t>
  </si>
  <si>
    <t>％</t>
  </si>
  <si>
    <t>契約予定日</t>
  </si>
  <si>
    <t>年間の想定発電量</t>
  </si>
  <si>
    <t>電話番号</t>
  </si>
  <si>
    <t>事業者名</t>
  </si>
  <si>
    <t>計測装置を設置（モニターを撮影）</t>
  </si>
  <si>
    <t>計測装置を設置（パソコン等から出力）</t>
  </si>
  <si>
    <t>（</t>
  </si>
  <si>
    <t>）</t>
  </si>
  <si>
    <t>既存（居住予定）</t>
  </si>
  <si>
    <t>（Ｊ）</t>
  </si>
  <si>
    <t>過去一年間の電気使用量</t>
  </si>
  <si>
    <t>自家消費量の把握方法</t>
  </si>
  <si>
    <t>（予定）</t>
  </si>
  <si>
    <t>既存（居住している）</t>
  </si>
  <si>
    <t>t-CO2/年</t>
    <rPh sb="6" eb="7">
      <t>ねん</t>
    </rPh>
    <phoneticPr fontId="1" type="Hiragana"/>
  </si>
  <si>
    <t>新築（居住予定）</t>
    <rPh sb="0" eb="2">
      <t>しんちく</t>
    </rPh>
    <rPh sb="3" eb="5">
      <t>きょじゅう</t>
    </rPh>
    <rPh sb="5" eb="7">
      <t>よてい</t>
    </rPh>
    <phoneticPr fontId="1" type="Hiragana"/>
  </si>
  <si>
    <t>型番/台数</t>
    <rPh sb="0" eb="2">
      <t>かたばん</t>
    </rPh>
    <rPh sb="3" eb="5">
      <t>だいすう</t>
    </rPh>
    <phoneticPr fontId="1" type="Hiragana"/>
  </si>
  <si>
    <t>ソーラーカーポート　）</t>
  </si>
  <si>
    <t>設置予定の住所</t>
  </si>
  <si>
    <t>事業計画書</t>
    <rPh sb="0" eb="2">
      <t>じぎょう</t>
    </rPh>
    <rPh sb="2" eb="5">
      <t>けいかくしょ</t>
    </rPh>
    <phoneticPr fontId="1" type="Hiragana"/>
  </si>
  <si>
    <t>費用効率性（1t-CO2の削減にかかった費用）</t>
    <rPh sb="0" eb="2">
      <t>ひよう</t>
    </rPh>
    <rPh sb="2" eb="5">
      <t>こうりつせい</t>
    </rPh>
    <rPh sb="13" eb="15">
      <t>さくげん</t>
    </rPh>
    <rPh sb="20" eb="22">
      <t>ひよう</t>
    </rPh>
    <phoneticPr fontId="1" type="Hiragana"/>
  </si>
  <si>
    <t>　③屋根置き、ソーラーカーポートの両方に接続するＰＣＳ</t>
    <rPh sb="2" eb="4">
      <t>やね</t>
    </rPh>
    <rPh sb="4" eb="5">
      <t>お</t>
    </rPh>
    <rPh sb="17" eb="19">
      <t>りょうほう</t>
    </rPh>
    <rPh sb="20" eb="22">
      <t>せつぞく</t>
    </rPh>
    <phoneticPr fontId="1" type="Hiragana"/>
  </si>
  <si>
    <t>導入設備</t>
    <rPh sb="0" eb="2">
      <t>どうにゅう</t>
    </rPh>
    <rPh sb="2" eb="4">
      <t>せつび</t>
    </rPh>
    <phoneticPr fontId="1" type="Hiragana"/>
  </si>
  <si>
    <t>合計（Ｅ）</t>
    <rPh sb="0" eb="2">
      <t>ごうけい</t>
    </rPh>
    <phoneticPr fontId="1" type="Hiragana"/>
  </si>
  <si>
    <t>１kWhあたり金額　(Ｈ) ÷ (Ｇ)</t>
  </si>
  <si>
    <t>屋根</t>
    <rPh sb="0" eb="2">
      <t>やね</t>
    </rPh>
    <phoneticPr fontId="1" type="Hiragana"/>
  </si>
  <si>
    <t>カーポート</t>
  </si>
  <si>
    <t>ＣＯ２
削減効果</t>
  </si>
  <si>
    <t>蓄電池</t>
    <rPh sb="0" eb="3">
      <t>ちくでんち</t>
    </rPh>
    <phoneticPr fontId="1" type="Hiragana"/>
  </si>
  <si>
    <t>　　(千円未満切捨て)</t>
  </si>
  <si>
    <t>□</t>
  </si>
  <si>
    <t>太陽電池
モジュール・架台</t>
    <rPh sb="0" eb="2">
      <t>たいよう</t>
    </rPh>
    <rPh sb="2" eb="4">
      <t>でんち</t>
    </rPh>
    <rPh sb="11" eb="13">
      <t>かだい</t>
    </rPh>
    <phoneticPr fontId="1" type="Hiragana"/>
  </si>
  <si>
    <t>駐車台数：</t>
    <rPh sb="0" eb="2">
      <t>ちゅうしゃ</t>
    </rPh>
    <rPh sb="2" eb="4">
      <t>だいすう</t>
    </rPh>
    <phoneticPr fontId="1" type="Hiragana"/>
  </si>
  <si>
    <t>計測装置を設置（パソコン等からデータを出力）</t>
    <rPh sb="0" eb="2">
      <t>けいそく</t>
    </rPh>
    <rPh sb="2" eb="4">
      <t>そうち</t>
    </rPh>
    <rPh sb="5" eb="7">
      <t>せっち</t>
    </rPh>
    <rPh sb="12" eb="13">
      <t>とう</t>
    </rPh>
    <rPh sb="19" eb="21">
      <t>しゅつりょく</t>
    </rPh>
    <phoneticPr fontId="1" type="Hiragana"/>
  </si>
  <si>
    <r>
      <t>型番</t>
    </r>
    <r>
      <rPr>
        <sz val="10"/>
        <color auto="1"/>
        <rFont val="ＭＳ 明朝"/>
      </rPr>
      <t>/枚数：</t>
    </r>
    <rPh sb="0" eb="2">
      <t>かたばん</t>
    </rPh>
    <rPh sb="3" eb="5">
      <t>まいすう</t>
    </rPh>
    <phoneticPr fontId="1" type="Hiragana"/>
  </si>
  <si>
    <t>申請者情報等</t>
    <rPh sb="0" eb="3">
      <t>しんせいしゃ</t>
    </rPh>
    <rPh sb="3" eb="5">
      <t>じょうほう</t>
    </rPh>
    <rPh sb="5" eb="6">
      <t>とう</t>
    </rPh>
    <phoneticPr fontId="1" type="Hiragana"/>
  </si>
  <si>
    <t>（Ｐ）</t>
  </si>
  <si>
    <t>（Ｋ）</t>
  </si>
  <si>
    <t>事業者連絡先</t>
    <rPh sb="0" eb="3">
      <t>じぎょうしゃ</t>
    </rPh>
    <rPh sb="3" eb="6">
      <t>れんらくさき</t>
    </rPh>
    <phoneticPr fontId="1" type="Hiragana"/>
  </si>
  <si>
    <t>補助対象経費
(税抜)</t>
    <rPh sb="0" eb="2">
      <t>ほじょ</t>
    </rPh>
    <rPh sb="2" eb="4">
      <t>たいしょう</t>
    </rPh>
    <rPh sb="4" eb="6">
      <t>けいひ</t>
    </rPh>
    <rPh sb="8" eb="10">
      <t>ぜいぬ</t>
    </rPh>
    <phoneticPr fontId="1" type="Hiragana"/>
  </si>
  <si>
    <t>ソーラーカーポート</t>
  </si>
  <si>
    <t>ﾊﾟﾜｰｺﾝﾃﾞｨｼｮﾅｰ</t>
  </si>
  <si>
    <t>　②太陽光発電パネル搭載型</t>
  </si>
  <si>
    <t>設置工事費</t>
    <rPh sb="0" eb="2">
      <t>せっち</t>
    </rPh>
    <rPh sb="2" eb="4">
      <t>こうじ</t>
    </rPh>
    <rPh sb="4" eb="5">
      <t>ひ</t>
    </rPh>
    <phoneticPr fontId="1" type="Hiragana"/>
  </si>
  <si>
    <t>（Ｎ）</t>
  </si>
  <si>
    <t>型番（カーポート）</t>
    <rPh sb="0" eb="2">
      <t>かたばん</t>
    </rPh>
    <phoneticPr fontId="1" type="Hiragana"/>
  </si>
  <si>
    <t xml:space="preserve">（Ｆ） </t>
  </si>
  <si>
    <t>屋根置き</t>
    <rPh sb="0" eb="1">
      <t>や</t>
    </rPh>
    <rPh sb="1" eb="2">
      <t>ね</t>
    </rPh>
    <rPh sb="2" eb="3">
      <t>お</t>
    </rPh>
    <phoneticPr fontId="1" type="Hiragana"/>
  </si>
  <si>
    <t xml:space="preserve">※5  </t>
  </si>
  <si>
    <t>発電設備の
合計出力</t>
    <rPh sb="6" eb="8">
      <t>ごうけい</t>
    </rPh>
    <rPh sb="8" eb="10">
      <t>しゅつりょく</t>
    </rPh>
    <phoneticPr fontId="1" type="Hiragana"/>
  </si>
  <si>
    <t>（Ｏ）</t>
  </si>
  <si>
    <t>ﾊﾟﾜｺﾝ</t>
  </si>
  <si>
    <t>パワーコンディショナー（ＰＣＳ）</t>
  </si>
  <si>
    <t>住所</t>
    <rPh sb="0" eb="2">
      <t>じゅうしょ</t>
    </rPh>
    <phoneticPr fontId="1" type="Hiragana"/>
  </si>
  <si>
    <t>さい。屋根置きとソーラーカーポートの両方を導入する場合、合計の発電量としてください。</t>
  </si>
  <si>
    <t>電話番号</t>
    <rPh sb="0" eb="2">
      <t>でんわ</t>
    </rPh>
    <rPh sb="2" eb="4">
      <t>ばんごう</t>
    </rPh>
    <phoneticPr fontId="1" type="Hiragana"/>
  </si>
  <si>
    <t>パワーコンディショナー</t>
  </si>
  <si>
    <t>（Ｉ）</t>
  </si>
  <si>
    <t>太陽光発電設備（屋根置き）</t>
    <rPh sb="0" eb="3">
      <t>たいようこう</t>
    </rPh>
    <rPh sb="3" eb="5">
      <t>はつでん</t>
    </rPh>
    <rPh sb="5" eb="7">
      <t>せつび</t>
    </rPh>
    <rPh sb="8" eb="10">
      <t>やね</t>
    </rPh>
    <rPh sb="10" eb="11">
      <t>お</t>
    </rPh>
    <phoneticPr fontId="1" type="Hiragana"/>
  </si>
  <si>
    <t>公称最大出力の合計値</t>
  </si>
  <si>
    <t>型番</t>
    <rPh sb="0" eb="2">
      <t>かたばん</t>
    </rPh>
    <phoneticPr fontId="1" type="Hiragana"/>
  </si>
  <si>
    <t>枚</t>
    <rPh sb="0" eb="1">
      <t>まい</t>
    </rPh>
    <phoneticPr fontId="1" type="Hiragana"/>
  </si>
  <si>
    <t>太陽光発電設備（ソーラーカーポート）</t>
    <rPh sb="0" eb="3">
      <t>たいようこう</t>
    </rPh>
    <rPh sb="3" eb="5">
      <t>はつでん</t>
    </rPh>
    <rPh sb="5" eb="7">
      <t>せつび</t>
    </rPh>
    <phoneticPr fontId="1" type="Hiragana"/>
  </si>
  <si>
    <t>(１枚あたり)</t>
    <rPh sb="2" eb="3">
      <t>まい</t>
    </rPh>
    <phoneticPr fontId="1" type="Hiragana"/>
  </si>
  <si>
    <t>公称最大出力</t>
    <rPh sb="0" eb="2">
      <t>こうしょう</t>
    </rPh>
    <rPh sb="2" eb="4">
      <t>さいだい</t>
    </rPh>
    <rPh sb="4" eb="6">
      <t>しゅつりょく</t>
    </rPh>
    <phoneticPr fontId="1" type="Hiragana"/>
  </si>
  <si>
    <t>型番/枚数</t>
    <rPh sb="0" eb="2">
      <t>かたばん</t>
    </rPh>
    <rPh sb="3" eb="5">
      <t>まいすう</t>
    </rPh>
    <phoneticPr fontId="1" type="Hiragana"/>
  </si>
  <si>
    <t>台数</t>
    <rPh sb="0" eb="2">
      <t>だいすう</t>
    </rPh>
    <phoneticPr fontId="1" type="Hiragana"/>
  </si>
  <si>
    <t>W</t>
  </si>
  <si>
    <t>パワーコンディショナ（ＰＣＳ）</t>
  </si>
  <si>
    <t>メーカー（パネル）</t>
  </si>
  <si>
    <t>型番（パネル）</t>
    <rPh sb="0" eb="2">
      <t>かたばん</t>
    </rPh>
    <phoneticPr fontId="1" type="Hiragana"/>
  </si>
  <si>
    <t>　②ソーラーカーポートに接続するＰＣＳ</t>
    <rPh sb="12" eb="14">
      <t>せつぞく</t>
    </rPh>
    <phoneticPr fontId="1" type="Hiragana"/>
  </si>
  <si>
    <t>設備購入費</t>
  </si>
  <si>
    <t>新築（建築中または申請後に建築を始める場合）</t>
    <rPh sb="0" eb="2">
      <t>しんちく</t>
    </rPh>
    <rPh sb="3" eb="6">
      <t>けんちくちゅう</t>
    </rPh>
    <rPh sb="9" eb="12">
      <t>しんせいご</t>
    </rPh>
    <rPh sb="13" eb="15">
      <t>けんちく</t>
    </rPh>
    <rPh sb="16" eb="17">
      <t>はじ</t>
    </rPh>
    <rPh sb="19" eb="21">
      <t>ばあい</t>
    </rPh>
    <phoneticPr fontId="1" type="Hiragana"/>
  </si>
  <si>
    <t>③屋根置き/カーポート</t>
    <rPh sb="1" eb="3">
      <t>やね</t>
    </rPh>
    <rPh sb="3" eb="4">
      <t>お</t>
    </rPh>
    <phoneticPr fontId="1" type="Hiragana"/>
  </si>
  <si>
    <t>工事費</t>
    <rPh sb="0" eb="3">
      <t>こうじひ</t>
    </rPh>
    <phoneticPr fontId="1" type="Hiragana"/>
  </si>
  <si>
    <t>メーカー（カーポート）</t>
  </si>
  <si>
    <t>②カーポート</t>
  </si>
  <si>
    <t>所在地</t>
    <rPh sb="0" eb="3">
      <t>しょざいち</t>
    </rPh>
    <phoneticPr fontId="1" type="Hiragana"/>
  </si>
  <si>
    <t>↓↓按分後↓↓</t>
  </si>
  <si>
    <t>：</t>
  </si>
  <si>
    <t>PCS出力</t>
    <rPh sb="3" eb="5">
      <t>しゅつりょく</t>
    </rPh>
    <phoneticPr fontId="1" type="Hiragana"/>
  </si>
  <si>
    <t>:</t>
  </si>
  <si>
    <t>　①屋根置きのパネルに接続するＰＣＳ</t>
    <rPh sb="2" eb="4">
      <t>やね</t>
    </rPh>
    <rPh sb="4" eb="5">
      <t>お</t>
    </rPh>
    <rPh sb="11" eb="13">
      <t>せつぞく</t>
    </rPh>
    <phoneticPr fontId="1" type="Hiragana"/>
  </si>
  <si>
    <t>補助率　(Ｅ)　×　１／３</t>
  </si>
  <si>
    <t>定置用リチウムイオン蓄電システム（蓄電池）</t>
  </si>
  <si>
    <t>廿日市市</t>
    <rPh sb="0" eb="4">
      <t>はつかいちし</t>
    </rPh>
    <phoneticPr fontId="1" type="Hiragana"/>
  </si>
  <si>
    <t>区分</t>
    <rPh sb="0" eb="2">
      <t>くぶん</t>
    </rPh>
    <phoneticPr fontId="1" type="Hiragana"/>
  </si>
  <si>
    <t>自家消費率</t>
    <rPh sb="0" eb="2">
      <t>じか</t>
    </rPh>
    <rPh sb="2" eb="5">
      <t>しょうひりつ</t>
    </rPh>
    <phoneticPr fontId="1" type="Hiragana"/>
  </si>
  <si>
    <t>既存（申請時、すでに居住している場合）</t>
    <rPh sb="0" eb="2">
      <t>きぞん</t>
    </rPh>
    <rPh sb="3" eb="6">
      <t>しんせいじ</t>
    </rPh>
    <rPh sb="10" eb="12">
      <t>きょじゅう</t>
    </rPh>
    <rPh sb="16" eb="18">
      <t>ばあい</t>
    </rPh>
    <phoneticPr fontId="1" type="Hiragana"/>
  </si>
  <si>
    <t>既存（申請時は未入居だが、実績報告までには入居する場合）</t>
    <rPh sb="0" eb="2">
      <t>きぞん</t>
    </rPh>
    <rPh sb="3" eb="6">
      <t>しんせいじ</t>
    </rPh>
    <rPh sb="7" eb="10">
      <t>みにゅうきょ</t>
    </rPh>
    <rPh sb="13" eb="15">
      <t>じっせき</t>
    </rPh>
    <rPh sb="15" eb="17">
      <t>ほうこく</t>
    </rPh>
    <rPh sb="21" eb="23">
      <t>にゅうきょ</t>
    </rPh>
    <rPh sb="25" eb="27">
      <t>ばあい</t>
    </rPh>
    <phoneticPr fontId="1" type="Hiragana"/>
  </si>
  <si>
    <t>契約・工事日程</t>
    <rPh sb="0" eb="2">
      <t>けいやく</t>
    </rPh>
    <rPh sb="3" eb="5">
      <t>こうじ</t>
    </rPh>
    <rPh sb="5" eb="7">
      <t>にってい</t>
    </rPh>
    <phoneticPr fontId="1" type="Hiragana"/>
  </si>
  <si>
    <t>申請者連絡先</t>
    <rPh sb="0" eb="3">
      <t>しんせいしゃ</t>
    </rPh>
    <rPh sb="3" eb="6">
      <t>れんらくさき</t>
    </rPh>
    <phoneticPr fontId="1" type="Hiragana"/>
  </si>
  <si>
    <t>契約予定日</t>
    <rPh sb="0" eb="2">
      <t>けいやく</t>
    </rPh>
    <rPh sb="2" eb="5">
      <t>よていび</t>
    </rPh>
    <phoneticPr fontId="1" type="Hiragana"/>
  </si>
  <si>
    <t>完了予定日</t>
    <rPh sb="0" eb="2">
      <t>かんりょう</t>
    </rPh>
    <rPh sb="2" eb="5">
      <t>よていび</t>
    </rPh>
    <phoneticPr fontId="1" type="Hiragana"/>
  </si>
  <si>
    <t>事業者名</t>
    <rPh sb="0" eb="3">
      <t>じぎょうしゃ</t>
    </rPh>
    <rPh sb="3" eb="4">
      <t>めい</t>
    </rPh>
    <phoneticPr fontId="1" type="Hiragana"/>
  </si>
  <si>
    <t>ﾒｰﾙｱﾄﾞﾚｽ</t>
  </si>
  <si>
    <t>年間想定自家消費量</t>
    <rPh sb="0" eb="2">
      <t>ねんかん</t>
    </rPh>
    <rPh sb="2" eb="4">
      <t>そうてい</t>
    </rPh>
    <rPh sb="4" eb="6">
      <t>じか</t>
    </rPh>
    <rPh sb="6" eb="8">
      <t>しょうひ</t>
    </rPh>
    <rPh sb="8" eb="9">
      <t>りょう</t>
    </rPh>
    <phoneticPr fontId="1" type="Hiragana"/>
  </si>
  <si>
    <t>二酸化炭素排出削減量</t>
    <rPh sb="0" eb="3">
      <t>にさんか</t>
    </rPh>
    <rPh sb="3" eb="5">
      <t>たんそ</t>
    </rPh>
    <rPh sb="5" eb="7">
      <t>はいしゅつ</t>
    </rPh>
    <rPh sb="7" eb="9">
      <t>さくげん</t>
    </rPh>
    <rPh sb="9" eb="10">
      <t>りょう</t>
    </rPh>
    <phoneticPr fontId="1" type="Hiragana"/>
  </si>
  <si>
    <t>過去１年間の電気使用量</t>
    <rPh sb="0" eb="2">
      <t>かこ</t>
    </rPh>
    <rPh sb="3" eb="5">
      <t>ねんかん</t>
    </rPh>
    <rPh sb="6" eb="8">
      <t>でんき</t>
    </rPh>
    <rPh sb="8" eb="11">
      <t>しようりょう</t>
    </rPh>
    <phoneticPr fontId="1" type="Hiragana"/>
  </si>
  <si>
    <t>年間の想定自家消費量</t>
  </si>
  <si>
    <t>補助対象設備</t>
    <rPh sb="0" eb="2">
      <t>ほじょ</t>
    </rPh>
    <rPh sb="2" eb="4">
      <t>たいしょう</t>
    </rPh>
    <rPh sb="4" eb="6">
      <t>せつび</t>
    </rPh>
    <phoneticPr fontId="1" type="Hiragana"/>
  </si>
  <si>
    <t>※7</t>
  </si>
  <si>
    <t>自家消費量の把握方法</t>
    <rPh sb="0" eb="2">
      <t>じか</t>
    </rPh>
    <rPh sb="2" eb="5">
      <t>しょうひりょう</t>
    </rPh>
    <rPh sb="6" eb="8">
      <t>はあく</t>
    </rPh>
    <rPh sb="8" eb="10">
      <t>ほうほう</t>
    </rPh>
    <phoneticPr fontId="1" type="Hiragana"/>
  </si>
  <si>
    <t xml:space="preserve">※6 </t>
  </si>
  <si>
    <r>
      <t>型番/台数</t>
    </r>
    <r>
      <rPr>
        <sz val="10"/>
        <color auto="1"/>
        <rFont val="ＭＳ 明朝"/>
      </rPr>
      <t>：</t>
    </r>
    <rPh sb="0" eb="2">
      <t>かたばん</t>
    </rPh>
    <rPh sb="3" eb="5">
      <t>だいすう</t>
    </rPh>
    <phoneticPr fontId="1" type="Hiragana"/>
  </si>
  <si>
    <t>既存設備</t>
    <rPh sb="0" eb="2">
      <t>きぞん</t>
    </rPh>
    <rPh sb="2" eb="4">
      <t>せつび</t>
    </rPh>
    <phoneticPr fontId="1" type="Hiragana"/>
  </si>
  <si>
    <t>屋根置き</t>
    <rPh sb="0" eb="3">
      <t>やねお</t>
    </rPh>
    <phoneticPr fontId="1" type="Hiragana"/>
  </si>
  <si>
    <t>パネル一体型</t>
    <rPh sb="3" eb="6">
      <t>いったいがた</t>
    </rPh>
    <phoneticPr fontId="1" type="Hiragana"/>
  </si>
  <si>
    <t>パネル搭載型</t>
    <rPh sb="3" eb="6">
      <t>とうさいがた</t>
    </rPh>
    <phoneticPr fontId="1" type="Hiragana"/>
  </si>
  <si>
    <t>　ソーラーカーポート</t>
  </si>
  <si>
    <t>定置用リチウムイオン</t>
    <rPh sb="0" eb="2">
      <t>ていち</t>
    </rPh>
    <rPh sb="2" eb="3">
      <t>よう</t>
    </rPh>
    <phoneticPr fontId="1" type="Hiragana"/>
  </si>
  <si>
    <t>（屋根置きとｿｰﾗｰｶｰﾎﾟｰﾄの両方を設置する場合）ＰＣＳはそれぞれ個別に接続する</t>
    <rPh sb="1" eb="3">
      <t>やね</t>
    </rPh>
    <rPh sb="3" eb="4">
      <t>お</t>
    </rPh>
    <rPh sb="17" eb="19">
      <t>りょうほう</t>
    </rPh>
    <rPh sb="20" eb="22">
      <t>せっち</t>
    </rPh>
    <rPh sb="24" eb="26">
      <t>ばあい</t>
    </rPh>
    <rPh sb="35" eb="37">
      <t>こべつ</t>
    </rPh>
    <rPh sb="38" eb="40">
      <t>せつぞく</t>
    </rPh>
    <phoneticPr fontId="1" type="Hiragana"/>
  </si>
  <si>
    <t>蓄電システム</t>
  </si>
  <si>
    <t>　①太陽光発電パネル一体型</t>
  </si>
  <si>
    <t>計測装置を設置（モニタ－を撮影）</t>
    <rPh sb="0" eb="2">
      <t>けいそく</t>
    </rPh>
    <rPh sb="2" eb="4">
      <t>そうち</t>
    </rPh>
    <rPh sb="5" eb="7">
      <t>せっち</t>
    </rPh>
    <rPh sb="13" eb="15">
      <t>さつえい</t>
    </rPh>
    <phoneticPr fontId="1" type="Hiragana"/>
  </si>
  <si>
    <t>按分率</t>
    <rPh sb="0" eb="2">
      <t>あんぶん</t>
    </rPh>
    <rPh sb="2" eb="3">
      <t>りつ</t>
    </rPh>
    <phoneticPr fontId="1" type="Hiragana"/>
  </si>
  <si>
    <t>導入する発電設備はｿｰﾗｰｶｰﾎﾟｰﾄのみ</t>
  </si>
  <si>
    <t>（屋根置きとｿｰﾗｰｶｰﾎﾟｰﾄの両方を設置する場合）ＰＣＳを共有する</t>
    <rPh sb="20" eb="22">
      <t>せっち</t>
    </rPh>
    <rPh sb="31" eb="33">
      <t>きょうゆう</t>
    </rPh>
    <phoneticPr fontId="1" type="Hiragana"/>
  </si>
  <si>
    <t>（Ｇ）</t>
  </si>
  <si>
    <t>様式第２号（第６条関係）</t>
  </si>
  <si>
    <t>kWh（屋根置き、カーポート、既存設備の合計）</t>
  </si>
  <si>
    <t>設備費</t>
  </si>
  <si>
    <t>設備費</t>
    <rPh sb="0" eb="3">
      <t>せつびひ</t>
    </rPh>
    <phoneticPr fontId="1" type="Hiragana"/>
  </si>
  <si>
    <t>〇対象経費の按分率は市判断と言わているため、パネル出力比で按分としている。</t>
    <rPh sb="1" eb="3">
      <t>たいしょう</t>
    </rPh>
    <rPh sb="3" eb="5">
      <t>けいひ</t>
    </rPh>
    <rPh sb="6" eb="8">
      <t>あんぶん</t>
    </rPh>
    <rPh sb="8" eb="9">
      <t>りつ</t>
    </rPh>
    <rPh sb="10" eb="11">
      <t>し</t>
    </rPh>
    <rPh sb="11" eb="13">
      <t>はんだん</t>
    </rPh>
    <rPh sb="14" eb="15">
      <t>い</t>
    </rPh>
    <rPh sb="25" eb="27">
      <t>しゅつりょく</t>
    </rPh>
    <rPh sb="27" eb="28">
      <t>ひ</t>
    </rPh>
    <rPh sb="29" eb="31">
      <t>あんぶん</t>
    </rPh>
    <phoneticPr fontId="1" type="Hiragana"/>
  </si>
  <si>
    <t>〇ＰＣＳ出力はパネル出力比で按分（環境省指示）</t>
    <rPh sb="4" eb="6">
      <t>しゅつりょく</t>
    </rPh>
    <rPh sb="10" eb="12">
      <t>しゅつりょく</t>
    </rPh>
    <rPh sb="12" eb="13">
      <t>ひ</t>
    </rPh>
    <rPh sb="14" eb="16">
      <t>あんぶん</t>
    </rPh>
    <rPh sb="17" eb="20">
      <t>かんきょうしょう</t>
    </rPh>
    <rPh sb="20" eb="22">
      <t>しじ</t>
    </rPh>
    <phoneticPr fontId="1" type="Hiragana"/>
  </si>
  <si>
    <t>ﾓｼﾞｭｰﾙ合計とﾊﾟﾜｺﾝ合計の</t>
    <rPh sb="6" eb="8">
      <t>ごうけい</t>
    </rPh>
    <rPh sb="14" eb="16">
      <t>ごうけい</t>
    </rPh>
    <phoneticPr fontId="1" type="Hiragana"/>
  </si>
  <si>
    <t>いずれか低い方</t>
    <rPh sb="4" eb="5">
      <t>ひく</t>
    </rPh>
    <rPh sb="6" eb="7">
      <t>ほう</t>
    </rPh>
    <phoneticPr fontId="1" type="Hiragana"/>
  </si>
  <si>
    <t>１kWhあたり金額</t>
  </si>
  <si>
    <t>蓄電容量の合計値</t>
    <rPh sb="0" eb="2">
      <t>ちくでん</t>
    </rPh>
    <rPh sb="2" eb="4">
      <t>ようりょう</t>
    </rPh>
    <phoneticPr fontId="1" type="Hiragana"/>
  </si>
  <si>
    <t>CO2削減効果</t>
    <rPh sb="3" eb="5">
      <t>さくげん</t>
    </rPh>
    <rPh sb="5" eb="7">
      <t>こうか</t>
    </rPh>
    <phoneticPr fontId="1" type="Hiragana"/>
  </si>
  <si>
    <t>合計（Ｈ）</t>
    <rPh sb="0" eb="2">
      <t>ごうけい</t>
    </rPh>
    <phoneticPr fontId="1" type="Hiragana"/>
  </si>
  <si>
    <t>補助率　(Ｈ)　×　１／３</t>
  </si>
  <si>
    <t>上限額　(Ｇ)　×　５万円</t>
  </si>
  <si>
    <t>(Ｉ)または(Ｊ)の少ない額</t>
  </si>
  <si>
    <r>
      <t>（Ｌ）</t>
    </r>
    <r>
      <rPr>
        <sz val="8"/>
        <color auto="1"/>
        <rFont val="ＭＳ 明朝"/>
      </rPr>
      <t>※2</t>
    </r>
  </si>
  <si>
    <r>
      <t>（Ｑ）</t>
    </r>
    <r>
      <rPr>
        <sz val="8"/>
        <color auto="1"/>
        <rFont val="ＭＳ 明朝"/>
      </rPr>
      <t>※4</t>
    </r>
  </si>
  <si>
    <r>
      <t>（Ｓ）</t>
    </r>
    <r>
      <rPr>
        <sz val="8"/>
        <color auto="1"/>
        <rFont val="ＭＳ 明朝"/>
      </rPr>
      <t>※6</t>
    </r>
  </si>
  <si>
    <t>(R)＝(S)とすることは認めません。発電時間帯・蓄電容量等を考慮し、自家消費量を推計してください。</t>
  </si>
  <si>
    <t>根拠資料を添付してください。入居期間が１年未満の場合は、入居期間の実績を基に１年分の電気使用量を推計してくだ</t>
    <rPh sb="36" eb="37">
      <t>もと</t>
    </rPh>
    <phoneticPr fontId="1" type="Hiragana"/>
  </si>
  <si>
    <t>費用効率性 ((Ｂ)+(Ｅ)+(Ｈ))÷((Ｌ)×17年)</t>
  </si>
  <si>
    <t>型番/台数：</t>
    <rPh sb="0" eb="2">
      <t>かたばん</t>
    </rPh>
    <rPh sb="3" eb="5">
      <t>だいすう</t>
    </rPh>
    <phoneticPr fontId="1" type="Hiragana"/>
  </si>
  <si>
    <t>設置台数</t>
    <rPh sb="0" eb="2">
      <t>せっち</t>
    </rPh>
    <rPh sb="2" eb="4">
      <t>だいすう</t>
    </rPh>
    <phoneticPr fontId="1" type="Hiragana"/>
  </si>
  <si>
    <t>※発電量を上回る自家消費はできません</t>
    <rPh sb="1" eb="4">
      <t>はつでんりょう</t>
    </rPh>
    <rPh sb="5" eb="7">
      <t>うわまわ</t>
    </rPh>
    <rPh sb="8" eb="10">
      <t>じか</t>
    </rPh>
    <rPh sb="10" eb="12">
      <t>しょうひ</t>
    </rPh>
    <phoneticPr fontId="1" type="Hiragana"/>
  </si>
  <si>
    <t>(１台あたり)</t>
    <rPh sb="2" eb="3">
      <t>だい</t>
    </rPh>
    <phoneticPr fontId="1" type="Hiragana"/>
  </si>
  <si>
    <r>
      <t>導入設備　</t>
    </r>
    <r>
      <rPr>
        <b/>
        <sz val="9"/>
        <color rgb="FFFF0000"/>
        <rFont val="游ゴシック"/>
      </rPr>
      <t>※はじめに選択してください</t>
    </r>
    <rPh sb="0" eb="2">
      <t>どうにゅう</t>
    </rPh>
    <rPh sb="2" eb="4">
      <t>せつび</t>
    </rPh>
    <rPh sb="10" eb="12">
      <t>せんたく</t>
    </rPh>
    <phoneticPr fontId="1" type="Hiragana"/>
  </si>
  <si>
    <r>
      <t>接続する発電設備　</t>
    </r>
    <r>
      <rPr>
        <b/>
        <sz val="9"/>
        <color rgb="FFFF0000"/>
        <rFont val="游ゴシック"/>
      </rPr>
      <t>※該当するものにチェックしてください。入力箇所が黄色くなります。</t>
    </r>
    <rPh sb="0" eb="2">
      <t>せつぞく</t>
    </rPh>
    <rPh sb="4" eb="6">
      <t>はつでん</t>
    </rPh>
    <rPh sb="6" eb="8">
      <t>せつび</t>
    </rPh>
    <rPh sb="10" eb="12">
      <t>がいとう</t>
    </rPh>
    <rPh sb="28" eb="30">
      <t>にゅうりょく</t>
    </rPh>
    <rPh sb="30" eb="32">
      <t>かしょ</t>
    </rPh>
    <rPh sb="33" eb="35">
      <t>きいろ</t>
    </rPh>
    <phoneticPr fontId="1" type="Hiragana"/>
  </si>
  <si>
    <r>
      <t>太陽光発電設備</t>
    </r>
    <r>
      <rPr>
        <b/>
        <sz val="11"/>
        <color rgb="FFFF0000"/>
        <rFont val="游ゴシック"/>
      </rPr>
      <t>（</t>
    </r>
    <r>
      <rPr>
        <sz val="11"/>
        <color rgb="FFFF0000"/>
        <rFont val="游ゴシック"/>
      </rPr>
      <t>いずれか必須）</t>
    </r>
    <rPh sb="0" eb="3">
      <t>たいようこう</t>
    </rPh>
    <rPh sb="3" eb="5">
      <t>はつでん</t>
    </rPh>
    <rPh sb="5" eb="7">
      <t>せつび</t>
    </rPh>
    <rPh sb="12" eb="14">
      <t>ひっす</t>
    </rPh>
    <phoneticPr fontId="1" type="Hiragana"/>
  </si>
  <si>
    <t>ﾓｼﾞｭｰﾙ合計(M)+(O)と
ﾊﾟﾜｺﾝ合計(N)+(P)の
いずれか低い値</t>
    <rPh sb="6" eb="8">
      <t>ごうけい</t>
    </rPh>
    <rPh sb="22" eb="24">
      <t>ごうけい</t>
    </rPh>
    <rPh sb="37" eb="38">
      <t>ひく</t>
    </rPh>
    <rPh sb="39" eb="40">
      <t>あたい</t>
    </rPh>
    <phoneticPr fontId="1" type="Hiragana"/>
  </si>
  <si>
    <t>定格出力</t>
    <rPh sb="0" eb="2">
      <t>ていかく</t>
    </rPh>
    <rPh sb="2" eb="4">
      <t>しゅつりょく</t>
    </rPh>
    <phoneticPr fontId="1" type="Hiragana"/>
  </si>
  <si>
    <t xml:space="preserve"> 太陽光発電設備（　　</t>
    <rPh sb="1" eb="4">
      <t>たいようこう</t>
    </rPh>
    <rPh sb="4" eb="6">
      <t>はつでん</t>
    </rPh>
    <rPh sb="6" eb="8">
      <t>せつび</t>
    </rPh>
    <phoneticPr fontId="1" type="Hiragana"/>
  </si>
  <si>
    <t>屋根置き</t>
  </si>
  <si>
    <r>
      <t>根拠となるシミュレーション結果等を添付してください。</t>
    </r>
    <r>
      <rPr>
        <sz val="9"/>
        <color auto="1"/>
        <rFont val="ＭＳ 明朝"/>
      </rPr>
      <t>増設の場合、既設分の発電量を含めた合計の発電量としてくだ</t>
    </r>
    <rPh sb="43" eb="45">
      <t>ごうけい</t>
    </rPh>
    <phoneticPr fontId="1" type="Hiragana"/>
  </si>
  <si>
    <r>
      <t>補助対象設備
※</t>
    </r>
    <r>
      <rPr>
        <sz val="8"/>
        <color auto="1"/>
        <rFont val="ＭＳ 明朝"/>
      </rPr>
      <t>屋根置き・ｶｰﾎﾟｰﾄの合計</t>
    </r>
    <rPh sb="0" eb="2">
      <t>ほじょ</t>
    </rPh>
    <rPh sb="2" eb="4">
      <t>たいしょう</t>
    </rPh>
    <rPh sb="4" eb="6">
      <t>せつび</t>
    </rPh>
    <rPh sb="8" eb="11">
      <t>やねお</t>
    </rPh>
    <rPh sb="20" eb="22">
      <t>ごうけい</t>
    </rPh>
    <phoneticPr fontId="1" type="Hiragana"/>
  </si>
  <si>
    <r>
      <t xml:space="preserve">既存設備
</t>
    </r>
    <r>
      <rPr>
        <sz val="8"/>
        <color auto="1"/>
        <rFont val="ＭＳ 明朝"/>
      </rPr>
      <t>※増設の場合に記載し、
該当がない場合は0</t>
    </r>
    <rPh sb="0" eb="2">
      <t>きぞん</t>
    </rPh>
    <rPh sb="2" eb="4">
      <t>せつび</t>
    </rPh>
    <rPh sb="6" eb="8">
      <t>ぞうせつ</t>
    </rPh>
    <rPh sb="9" eb="11">
      <t>ばあい</t>
    </rPh>
    <rPh sb="12" eb="14">
      <t>きさい</t>
    </rPh>
    <rPh sb="17" eb="19">
      <t>がいとう</t>
    </rPh>
    <rPh sb="22" eb="24">
      <t>ばあい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</si>
</sst>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0.000_ "/>
    <numFmt numFmtId="177" formatCode="0.00_ "/>
    <numFmt numFmtId="178" formatCode="0.0_ "/>
  </numFmts>
  <fonts count="4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  <font>
      <sz val="10"/>
      <color rgb="FFFF0000"/>
      <name val="游ゴシック"/>
      <family val="3"/>
      <scheme val="minor"/>
    </font>
    <font>
      <b/>
      <sz val="10"/>
      <color theme="1"/>
      <name val="游ゴシック"/>
      <family val="3"/>
      <scheme val="minor"/>
    </font>
    <font>
      <b/>
      <sz val="11"/>
      <color rgb="FFFF0000"/>
      <name val="游ゴシック"/>
      <family val="3"/>
      <scheme val="minor"/>
    </font>
    <font>
      <b/>
      <sz val="10"/>
      <color rgb="FFFF0000"/>
      <name val="游ゴシック"/>
      <family val="3"/>
      <scheme val="minor"/>
    </font>
    <font>
      <b/>
      <sz val="11"/>
      <color theme="1"/>
      <name val="游ゴシック"/>
      <family val="3"/>
      <scheme val="minor"/>
    </font>
    <font>
      <sz val="8"/>
      <color rgb="FFFF0000"/>
      <name val="游ゴシック"/>
      <family val="3"/>
      <scheme val="minor"/>
    </font>
    <font>
      <sz val="11"/>
      <color theme="1"/>
      <name val="游ゴシック"/>
      <family val="3"/>
      <scheme val="minor"/>
    </font>
    <font>
      <sz val="9"/>
      <color theme="0"/>
      <name val="游ゴシック"/>
      <family val="3"/>
      <scheme val="minor"/>
    </font>
    <font>
      <b/>
      <sz val="9"/>
      <color theme="1"/>
      <name val="游ゴシック"/>
      <family val="3"/>
      <scheme val="minor"/>
    </font>
    <font>
      <sz val="9"/>
      <color auto="1"/>
      <name val="游ゴシック"/>
      <family val="3"/>
      <scheme val="minor"/>
    </font>
    <font>
      <sz val="10"/>
      <color auto="1"/>
      <name val="游ゴシック"/>
      <family val="3"/>
      <scheme val="minor"/>
    </font>
    <font>
      <sz val="8"/>
      <color auto="1"/>
      <name val="游ゴシック"/>
      <family val="3"/>
      <scheme val="minor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10"/>
      <color auto="1"/>
      <name val="ＭＳ 明朝"/>
      <family val="1"/>
    </font>
    <font>
      <sz val="11"/>
      <color auto="1"/>
      <name val="游ゴシック"/>
      <family val="3"/>
      <scheme val="minor"/>
    </font>
    <font>
      <b/>
      <sz val="10"/>
      <color auto="1"/>
      <name val="ＭＳ 明朝"/>
      <family val="1"/>
    </font>
    <font>
      <sz val="7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b/>
      <sz val="14"/>
      <color auto="1"/>
      <name val="ＭＳ 明朝"/>
      <family val="1"/>
    </font>
    <font>
      <b/>
      <sz val="12"/>
      <color auto="1"/>
      <name val="ＭＳ 明朝"/>
      <family val="1"/>
    </font>
    <font>
      <b/>
      <sz val="8"/>
      <color auto="1"/>
      <name val="ＭＳ 明朝"/>
      <family val="1"/>
    </font>
    <font>
      <b/>
      <sz val="9"/>
      <color auto="1"/>
      <name val="ＭＳ 明朝"/>
      <family val="1"/>
    </font>
    <font>
      <sz val="14"/>
      <color auto="1"/>
      <name val="ＭＳ 明朝"/>
      <family val="1"/>
    </font>
    <font>
      <u/>
      <sz val="9"/>
      <color auto="1"/>
      <name val="ＭＳ 明朝"/>
      <family val="1"/>
    </font>
    <font>
      <b/>
      <sz val="10"/>
      <color auto="1"/>
      <name val="游ゴシック"/>
      <family val="3"/>
      <scheme val="minor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9"/>
      <color auto="1"/>
      <name val="游ゴシック"/>
      <family val="3"/>
      <scheme val="minor"/>
    </font>
    <font>
      <sz val="10"/>
      <color auto="1"/>
      <name val="ＭＳ 明朝"/>
      <family val="1"/>
    </font>
    <font>
      <sz val="10"/>
      <color auto="1"/>
      <name val="游ゴシック"/>
      <family val="3"/>
      <scheme val="minor"/>
    </font>
    <font>
      <sz val="11"/>
      <color auto="1"/>
      <name val="游ゴシック"/>
      <family val="3"/>
      <scheme val="minor"/>
    </font>
    <font>
      <b/>
      <sz val="10"/>
      <color auto="1"/>
      <name val="ＭＳ 明朝"/>
      <family val="1"/>
    </font>
    <font>
      <sz val="7"/>
      <color auto="1"/>
      <name val="ＭＳ 明朝"/>
      <family val="1"/>
    </font>
    <font>
      <sz val="12"/>
      <color auto="1"/>
      <name val="ＭＳ 明朝"/>
      <family val="1"/>
    </font>
    <font>
      <sz val="8"/>
      <color auto="1"/>
      <name val="ＭＳ 明朝"/>
      <family val="1"/>
    </font>
    <font>
      <b/>
      <sz val="14"/>
      <color auto="1"/>
      <name val="ＭＳ 明朝"/>
      <family val="1"/>
    </font>
    <font>
      <b/>
      <sz val="12"/>
      <color auto="1"/>
      <name val="ＭＳ 明朝"/>
      <family val="1"/>
    </font>
    <font>
      <b/>
      <sz val="8"/>
      <color auto="1"/>
      <name val="ＭＳ 明朝"/>
      <family val="1"/>
    </font>
    <font>
      <b/>
      <sz val="9"/>
      <color auto="1"/>
      <name val="ＭＳ 明朝"/>
      <family val="1"/>
    </font>
    <font>
      <sz val="14"/>
      <color auto="1"/>
      <name val="ＭＳ 明朝"/>
      <family val="1"/>
    </font>
    <font>
      <u/>
      <sz val="9"/>
      <color auto="1"/>
      <name val="ＭＳ 明朝"/>
      <family val="1"/>
    </font>
    <font>
      <sz val="8"/>
      <color auto="1"/>
      <name val="游ゴシック"/>
      <family val="3"/>
      <scheme val="minor"/>
    </font>
    <font>
      <b/>
      <sz val="10"/>
      <color auto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6"/>
        <bgColor indexed="64"/>
      </patternFill>
    </fill>
    <fill>
      <patternFill patternType="solid">
        <fgColor theme="7" tint="0.8"/>
        <bgColor indexed="64"/>
      </patternFill>
    </fill>
  </fills>
  <borders count="32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55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1" xfId="0" applyFont="1" applyFill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2" fillId="2" borderId="0" xfId="0" applyFont="1" applyFill="1">
      <alignment vertical="center"/>
    </xf>
    <xf numFmtId="0" fontId="7" fillId="0" borderId="0" xfId="0" applyFont="1">
      <alignment vertical="center"/>
    </xf>
    <xf numFmtId="0" fontId="2" fillId="0" borderId="0" xfId="0" applyFont="1" applyProtection="1">
      <alignment vertical="center"/>
    </xf>
    <xf numFmtId="0" fontId="8" fillId="2" borderId="0" xfId="0" applyFont="1" applyFill="1">
      <alignment vertical="center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8" fillId="0" borderId="0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3" xfId="0" applyFont="1" applyBorder="1">
      <alignment vertical="center"/>
    </xf>
    <xf numFmtId="0" fontId="8" fillId="0" borderId="2" xfId="0" applyFont="1" applyBorder="1">
      <alignment vertical="center"/>
    </xf>
    <xf numFmtId="0" fontId="0" fillId="2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3" borderId="0" xfId="0" applyFont="1" applyFill="1">
      <alignment vertical="center"/>
    </xf>
    <xf numFmtId="0" fontId="2" fillId="0" borderId="3" xfId="0" applyFont="1" applyBorder="1">
      <alignment vertical="center"/>
    </xf>
    <xf numFmtId="0" fontId="2" fillId="0" borderId="2" xfId="0" applyFont="1" applyBorder="1">
      <alignment vertical="center"/>
    </xf>
    <xf numFmtId="0" fontId="5" fillId="3" borderId="0" xfId="0" applyFont="1" applyFill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2" fillId="0" borderId="0" xfId="0" applyFont="1" applyBorder="1" applyAlignment="1">
      <alignment horizontal="right" vertical="center"/>
    </xf>
    <xf numFmtId="38" fontId="2" fillId="0" borderId="4" xfId="1" applyFont="1" applyBorder="1" applyAlignment="1" applyProtection="1">
      <alignment horizontal="right" vertical="center"/>
      <protection locked="0"/>
    </xf>
    <xf numFmtId="38" fontId="2" fillId="0" borderId="0" xfId="1" applyFont="1" applyAlignment="1">
      <alignment horizontal="right" vertical="center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176" fontId="2" fillId="0" borderId="7" xfId="0" applyNumberFormat="1" applyFont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horizontal="left" vertical="center" shrinkToFit="1"/>
      <protection locked="0"/>
    </xf>
    <xf numFmtId="177" fontId="2" fillId="0" borderId="0" xfId="0" applyNumberFormat="1" applyFont="1" applyBorder="1" applyAlignment="1">
      <alignment horizontal="center" vertical="center"/>
    </xf>
    <xf numFmtId="177" fontId="2" fillId="3" borderId="4" xfId="0" applyNumberFormat="1" applyFont="1" applyFill="1" applyBorder="1" applyAlignment="1" applyProtection="1">
      <alignment horizontal="center" vertical="center" shrinkToFit="1"/>
      <protection locked="0"/>
    </xf>
    <xf numFmtId="38" fontId="2" fillId="3" borderId="6" xfId="1" applyFont="1" applyFill="1" applyBorder="1" applyAlignment="1" applyProtection="1">
      <alignment horizontal="center" vertical="center" shrinkToFit="1"/>
      <protection locked="0"/>
    </xf>
    <xf numFmtId="38" fontId="2" fillId="3" borderId="4" xfId="1" applyFont="1" applyFill="1" applyBorder="1" applyAlignment="1" applyProtection="1">
      <alignment horizontal="center" vertical="center" shrinkToFit="1"/>
      <protection locked="0"/>
    </xf>
    <xf numFmtId="0" fontId="11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38" fontId="2" fillId="3" borderId="8" xfId="1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vertical="center"/>
    </xf>
    <xf numFmtId="38" fontId="2" fillId="3" borderId="9" xfId="1" applyFont="1" applyFill="1" applyBorder="1" applyAlignment="1" applyProtection="1">
      <alignment horizontal="center" vertical="center" shrinkToFit="1"/>
      <protection locked="0"/>
    </xf>
    <xf numFmtId="38" fontId="2" fillId="0" borderId="0" xfId="1" applyFont="1" applyBorder="1" applyAlignment="1">
      <alignment vertical="center"/>
    </xf>
    <xf numFmtId="38" fontId="2" fillId="0" borderId="7" xfId="0" applyNumberFormat="1" applyFont="1" applyBorder="1" applyAlignment="1" applyProtection="1">
      <alignment horizontal="center" vertical="center"/>
    </xf>
    <xf numFmtId="0" fontId="0" fillId="3" borderId="6" xfId="0" applyFont="1" applyFill="1" applyBorder="1" applyAlignment="1" applyProtection="1">
      <alignment horizontal="left" vertical="center" shrinkToFit="1"/>
      <protection locked="0"/>
    </xf>
    <xf numFmtId="177" fontId="2" fillId="0" borderId="0" xfId="0" applyNumberFormat="1" applyFont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</xf>
    <xf numFmtId="38" fontId="2" fillId="0" borderId="4" xfId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Font="1" applyFill="1" applyAlignment="1">
      <alignment horizontal="left" vertical="center"/>
    </xf>
    <xf numFmtId="38" fontId="5" fillId="0" borderId="7" xfId="1" applyNumberFormat="1" applyFont="1" applyBorder="1" applyAlignment="1">
      <alignment horizontal="center" vertical="center"/>
    </xf>
    <xf numFmtId="38" fontId="5" fillId="0" borderId="0" xfId="1" applyNumberFormat="1" applyFont="1" applyAlignment="1">
      <alignment horizontal="center" vertical="center"/>
    </xf>
    <xf numFmtId="38" fontId="5" fillId="0" borderId="0" xfId="1" applyNumberFormat="1" applyFont="1" applyAlignment="1" applyProtection="1">
      <alignment horizontal="center" vertical="center"/>
    </xf>
    <xf numFmtId="38" fontId="2" fillId="0" borderId="0" xfId="1" applyNumberFormat="1" applyFont="1" applyFill="1" applyAlignment="1" applyProtection="1">
      <alignment horizontal="left" vertical="center"/>
    </xf>
    <xf numFmtId="0" fontId="2" fillId="0" borderId="7" xfId="0" applyFont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177" fontId="8" fillId="0" borderId="7" xfId="0" applyNumberFormat="1" applyFont="1" applyBorder="1" applyAlignment="1">
      <alignment horizontal="center" vertical="center" shrinkToFit="1"/>
    </xf>
    <xf numFmtId="0" fontId="2" fillId="3" borderId="9" xfId="0" applyFont="1" applyFill="1" applyBorder="1" applyAlignment="1" applyProtection="1">
      <alignment horizontal="left" vertical="center" shrinkToFit="1"/>
      <protection locked="0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0" xfId="0" applyFont="1" applyBorder="1">
      <alignment vertical="center"/>
    </xf>
    <xf numFmtId="0" fontId="3" fillId="2" borderId="10" xfId="0" applyFont="1" applyFill="1" applyBorder="1">
      <alignment vertical="center"/>
    </xf>
    <xf numFmtId="0" fontId="12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0" xfId="0" applyFont="1" applyBorder="1" applyProtection="1">
      <alignment vertical="center"/>
    </xf>
    <xf numFmtId="0" fontId="3" fillId="2" borderId="0" xfId="0" applyFont="1" applyFill="1" applyBorder="1">
      <alignment vertical="center"/>
    </xf>
    <xf numFmtId="0" fontId="3" fillId="0" borderId="0" xfId="0" applyFont="1" applyBorder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Protection="1">
      <alignment vertical="center"/>
    </xf>
    <xf numFmtId="0" fontId="12" fillId="0" borderId="0" xfId="0" applyFont="1" applyBorder="1">
      <alignment vertical="center"/>
    </xf>
    <xf numFmtId="0" fontId="12" fillId="0" borderId="0" xfId="0" applyFont="1">
      <alignment vertical="center"/>
    </xf>
    <xf numFmtId="0" fontId="7" fillId="0" borderId="0" xfId="0" applyFont="1" applyFill="1" applyBorder="1" applyAlignment="1" applyProtection="1">
      <alignment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Alignment="1" applyProtection="1">
      <alignment horizontal="left" vertical="center"/>
      <protection locked="0"/>
    </xf>
    <xf numFmtId="0" fontId="7" fillId="0" borderId="3" xfId="0" applyFont="1" applyFill="1" applyBorder="1" applyAlignment="1" applyProtection="1">
      <alignment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3" xfId="0" applyFont="1" applyFill="1" applyBorder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4" fillId="0" borderId="0" xfId="0" applyFont="1" applyBorder="1" applyProtection="1">
      <alignment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4" xfId="0" applyFont="1" applyBorder="1" applyProtection="1">
      <alignment vertical="center"/>
      <protection locked="0"/>
    </xf>
    <xf numFmtId="0" fontId="2" fillId="0" borderId="15" xfId="0" applyFont="1" applyFill="1" applyBorder="1" applyProtection="1">
      <alignment vertical="center"/>
      <protection locked="0"/>
    </xf>
    <xf numFmtId="0" fontId="5" fillId="0" borderId="14" xfId="0" applyFont="1" applyBorder="1" applyProtection="1">
      <alignment vertical="center"/>
      <protection locked="0"/>
    </xf>
    <xf numFmtId="0" fontId="13" fillId="0" borderId="15" xfId="0" applyFont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alignment vertical="center"/>
      <protection locked="0"/>
    </xf>
    <xf numFmtId="0" fontId="2" fillId="0" borderId="14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4" fillId="0" borderId="3" xfId="0" applyFont="1" applyBorder="1" applyProtection="1">
      <alignment vertical="center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3" xfId="0" applyFont="1" applyFill="1" applyBorder="1" applyProtection="1">
      <alignment vertical="center"/>
      <protection locked="0"/>
    </xf>
    <xf numFmtId="0" fontId="2" fillId="0" borderId="6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17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38" fontId="2" fillId="0" borderId="6" xfId="1" applyFont="1" applyBorder="1" applyAlignment="1" applyProtection="1">
      <alignment horizontal="center" vertical="center"/>
      <protection locked="0"/>
    </xf>
    <xf numFmtId="177" fontId="2" fillId="0" borderId="9" xfId="0" applyNumberFormat="1" applyFont="1" applyBorder="1" applyAlignment="1" applyProtection="1">
      <alignment horizontal="center" vertical="center"/>
      <protection locked="0"/>
    </xf>
    <xf numFmtId="38" fontId="2" fillId="0" borderId="8" xfId="1" applyFont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38" fontId="2" fillId="0" borderId="9" xfId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177" fontId="2" fillId="0" borderId="4" xfId="0" applyNumberFormat="1" applyFont="1" applyBorder="1" applyAlignment="1" applyProtection="1">
      <alignment horizontal="center" vertical="center"/>
      <protection locked="0"/>
    </xf>
    <xf numFmtId="178" fontId="2" fillId="0" borderId="6" xfId="0" applyNumberFormat="1" applyFont="1" applyFill="1" applyBorder="1" applyAlignment="1" applyProtection="1">
      <alignment horizontal="center" vertical="center"/>
      <protection locked="0"/>
    </xf>
    <xf numFmtId="178" fontId="2" fillId="0" borderId="0" xfId="0" applyNumberFormat="1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178" fontId="2" fillId="0" borderId="8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Border="1" applyAlignment="1" applyProtection="1">
      <alignment horizontal="center" vertical="center"/>
      <protection locked="0"/>
    </xf>
    <xf numFmtId="178" fontId="2" fillId="0" borderId="9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2" fillId="0" borderId="9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176" fontId="5" fillId="0" borderId="4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Protection="1">
      <alignment vertical="center"/>
    </xf>
    <xf numFmtId="0" fontId="16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18" fillId="0" borderId="0" xfId="0" applyFont="1">
      <alignment vertical="center"/>
    </xf>
    <xf numFmtId="0" fontId="14" fillId="0" borderId="0" xfId="0" applyFont="1">
      <alignment vertical="center"/>
    </xf>
    <xf numFmtId="0" fontId="18" fillId="0" borderId="0" xfId="0" applyFont="1" applyProtection="1">
      <alignment vertical="center"/>
    </xf>
    <xf numFmtId="0" fontId="19" fillId="0" borderId="0" xfId="0" applyFont="1" applyProtection="1">
      <alignment vertical="center"/>
    </xf>
    <xf numFmtId="0" fontId="16" fillId="0" borderId="16" xfId="0" applyFont="1" applyBorder="1" applyProtection="1">
      <alignment vertical="center"/>
    </xf>
    <xf numFmtId="0" fontId="16" fillId="0" borderId="0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wrapText="1"/>
    </xf>
    <xf numFmtId="0" fontId="18" fillId="0" borderId="18" xfId="0" applyFont="1" applyFill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/>
    </xf>
    <xf numFmtId="0" fontId="20" fillId="0" borderId="20" xfId="0" applyFont="1" applyBorder="1" applyAlignment="1" applyProtection="1">
      <alignment horizontal="center" vertical="center"/>
    </xf>
    <xf numFmtId="0" fontId="17" fillId="0" borderId="0" xfId="0" applyFont="1" applyProtection="1">
      <alignment vertical="center"/>
    </xf>
    <xf numFmtId="0" fontId="18" fillId="0" borderId="6" xfId="0" applyFont="1" applyBorder="1" applyAlignment="1" applyProtection="1">
      <alignment vertical="center"/>
    </xf>
    <xf numFmtId="0" fontId="18" fillId="0" borderId="17" xfId="0" applyFont="1" applyBorder="1" applyAlignment="1" applyProtection="1">
      <alignment vertical="center"/>
    </xf>
    <xf numFmtId="0" fontId="21" fillId="0" borderId="18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 wrapText="1"/>
    </xf>
    <xf numFmtId="0" fontId="18" fillId="0" borderId="6" xfId="0" applyFont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vertical="center" wrapText="1"/>
    </xf>
    <xf numFmtId="0" fontId="18" fillId="0" borderId="14" xfId="0" applyFont="1" applyBorder="1" applyAlignment="1" applyProtection="1">
      <alignment vertical="center" wrapText="1"/>
    </xf>
    <xf numFmtId="0" fontId="18" fillId="0" borderId="18" xfId="0" applyFont="1" applyBorder="1" applyAlignment="1" applyProtection="1">
      <alignment vertical="center" wrapText="1"/>
    </xf>
    <xf numFmtId="0" fontId="17" fillId="0" borderId="0" xfId="0" applyFont="1" applyAlignment="1" applyProtection="1">
      <alignment horizontal="left" vertical="center"/>
    </xf>
    <xf numFmtId="0" fontId="18" fillId="0" borderId="21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0" fillId="0" borderId="22" xfId="0" applyFont="1" applyBorder="1" applyAlignment="1" applyProtection="1">
      <alignment horizontal="center" vertical="center"/>
    </xf>
    <xf numFmtId="0" fontId="20" fillId="0" borderId="7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distributed" vertical="center"/>
    </xf>
    <xf numFmtId="0" fontId="18" fillId="0" borderId="21" xfId="0" applyFont="1" applyFill="1" applyBorder="1" applyAlignment="1" applyProtection="1">
      <alignment horizontal="distributed" vertical="center"/>
    </xf>
    <xf numFmtId="0" fontId="21" fillId="0" borderId="5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distributed" vertical="center" wrapText="1"/>
    </xf>
    <xf numFmtId="0" fontId="18" fillId="0" borderId="5" xfId="0" applyFont="1" applyBorder="1" applyAlignment="1" applyProtection="1">
      <alignment vertical="center" wrapText="1"/>
    </xf>
    <xf numFmtId="0" fontId="17" fillId="0" borderId="21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18" fillId="0" borderId="23" xfId="0" applyFont="1" applyFill="1" applyBorder="1" applyAlignment="1" applyProtection="1">
      <alignment horizontal="center" vertical="center" wrapText="1"/>
    </xf>
    <xf numFmtId="0" fontId="18" fillId="0" borderId="16" xfId="0" applyFont="1" applyFill="1" applyBorder="1" applyAlignment="1" applyProtection="1">
      <alignment horizontal="center" vertical="center" wrapText="1"/>
    </xf>
    <xf numFmtId="0" fontId="18" fillId="0" borderId="24" xfId="0" applyFont="1" applyFill="1" applyBorder="1" applyAlignment="1" applyProtection="1">
      <alignment horizontal="center" vertical="center" wrapText="1"/>
    </xf>
    <xf numFmtId="0" fontId="18" fillId="0" borderId="25" xfId="0" applyFont="1" applyBorder="1" applyAlignment="1" applyProtection="1">
      <alignment horizontal="center" vertical="center" textRotation="255" wrapText="1"/>
    </xf>
    <xf numFmtId="0" fontId="18" fillId="0" borderId="26" xfId="0" applyFont="1" applyBorder="1" applyAlignment="1" applyProtection="1">
      <alignment horizontal="center" vertical="center" textRotation="255" wrapText="1"/>
    </xf>
    <xf numFmtId="0" fontId="18" fillId="0" borderId="27" xfId="0" applyFont="1" applyBorder="1" applyAlignment="1" applyProtection="1">
      <alignment horizontal="center" vertical="center" textRotation="255" wrapText="1"/>
    </xf>
    <xf numFmtId="0" fontId="18" fillId="0" borderId="17" xfId="0" applyFont="1" applyFill="1" applyBorder="1" applyAlignment="1" applyProtection="1">
      <alignment horizontal="center" vertical="center" textRotation="255" wrapText="1"/>
    </xf>
    <xf numFmtId="0" fontId="18" fillId="0" borderId="14" xfId="0" applyFont="1" applyFill="1" applyBorder="1" applyAlignment="1" applyProtection="1">
      <alignment horizontal="center" vertical="center" textRotation="255" wrapText="1"/>
    </xf>
    <xf numFmtId="0" fontId="18" fillId="0" borderId="18" xfId="0" applyFont="1" applyFill="1" applyBorder="1" applyAlignment="1" applyProtection="1">
      <alignment horizontal="center" vertical="center" textRotation="255" wrapText="1"/>
    </xf>
    <xf numFmtId="0" fontId="18" fillId="0" borderId="17" xfId="0" applyFont="1" applyFill="1" applyBorder="1" applyAlignment="1" applyProtection="1">
      <alignment horizontal="right" vertical="center"/>
    </xf>
    <xf numFmtId="0" fontId="18" fillId="0" borderId="14" xfId="0" applyFont="1" applyBorder="1" applyAlignment="1">
      <alignment horizontal="right" vertical="center"/>
    </xf>
    <xf numFmtId="0" fontId="18" fillId="0" borderId="14" xfId="0" applyFont="1" applyFill="1" applyBorder="1" applyAlignment="1" applyProtection="1">
      <alignment horizontal="center" vertical="center"/>
    </xf>
    <xf numFmtId="0" fontId="18" fillId="0" borderId="18" xfId="0" applyFont="1" applyFill="1" applyBorder="1" applyAlignment="1" applyProtection="1">
      <alignment horizontal="center" vertical="center"/>
    </xf>
    <xf numFmtId="0" fontId="18" fillId="0" borderId="17" xfId="0" applyFont="1" applyBorder="1" applyAlignment="1" applyProtection="1">
      <alignment horizontal="center" vertical="center"/>
    </xf>
    <xf numFmtId="0" fontId="18" fillId="0" borderId="4" xfId="0" applyFont="1" applyBorder="1" applyAlignment="1" applyProtection="1">
      <alignment horizontal="center" vertical="center" wrapText="1"/>
    </xf>
    <xf numFmtId="0" fontId="18" fillId="0" borderId="21" xfId="0" applyFont="1" applyFill="1" applyBorder="1" applyAlignment="1" applyProtection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21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23" xfId="0" applyFont="1" applyFill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horizontal="center" vertical="center"/>
    </xf>
    <xf numFmtId="0" fontId="18" fillId="0" borderId="24" xfId="0" applyFont="1" applyFill="1" applyBorder="1" applyAlignment="1" applyProtection="1">
      <alignment horizontal="center" vertical="center"/>
    </xf>
    <xf numFmtId="0" fontId="18" fillId="0" borderId="9" xfId="0" applyFont="1" applyBorder="1" applyAlignment="1" applyProtection="1">
      <alignment vertical="center"/>
    </xf>
    <xf numFmtId="0" fontId="18" fillId="0" borderId="23" xfId="0" applyFont="1" applyFill="1" applyBorder="1" applyAlignment="1" applyProtection="1">
      <alignment vertical="center"/>
    </xf>
    <xf numFmtId="0" fontId="21" fillId="0" borderId="24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6" xfId="0" applyFont="1" applyBorder="1">
      <alignment vertical="center"/>
    </xf>
    <xf numFmtId="0" fontId="18" fillId="0" borderId="21" xfId="0" applyFont="1" applyFill="1" applyBorder="1" applyAlignment="1" applyProtection="1">
      <alignment horizontal="left" vertical="center" shrinkToFit="1"/>
    </xf>
    <xf numFmtId="0" fontId="18" fillId="0" borderId="5" xfId="0" applyFont="1" applyFill="1" applyBorder="1" applyAlignment="1" applyProtection="1">
      <alignment horizontal="left" vertical="center" shrinkToFit="1"/>
    </xf>
    <xf numFmtId="0" fontId="18" fillId="0" borderId="18" xfId="0" applyFont="1" applyFill="1" applyBorder="1" applyAlignment="1" applyProtection="1">
      <alignment horizontal="right" vertical="center"/>
    </xf>
    <xf numFmtId="0" fontId="16" fillId="0" borderId="6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right" vertical="center"/>
    </xf>
    <xf numFmtId="0" fontId="16" fillId="0" borderId="18" xfId="0" applyFont="1" applyBorder="1" applyAlignment="1" applyProtection="1">
      <alignment horizontal="right" vertical="center"/>
    </xf>
    <xf numFmtId="0" fontId="22" fillId="0" borderId="6" xfId="0" applyFont="1" applyBorder="1" applyAlignment="1" applyProtection="1">
      <alignment horizontal="right" vertical="center"/>
    </xf>
    <xf numFmtId="0" fontId="22" fillId="0" borderId="8" xfId="0" applyNumberFormat="1" applyFont="1" applyBorder="1" applyAlignment="1" applyProtection="1">
      <alignment horizontal="left" vertical="center"/>
    </xf>
    <xf numFmtId="0" fontId="22" fillId="0" borderId="8" xfId="0" applyNumberFormat="1" applyFont="1" applyBorder="1" applyAlignment="1" applyProtection="1">
      <alignment horizontal="left" vertical="center" shrinkToFit="1"/>
    </xf>
    <xf numFmtId="0" fontId="22" fillId="0" borderId="6" xfId="0" applyFont="1" applyBorder="1" applyAlignment="1" applyProtection="1">
      <alignment horizontal="left" vertical="center" shrinkToFit="1"/>
    </xf>
    <xf numFmtId="0" fontId="18" fillId="0" borderId="8" xfId="0" applyFont="1" applyBorder="1">
      <alignment vertical="center"/>
    </xf>
    <xf numFmtId="0" fontId="18" fillId="0" borderId="14" xfId="0" applyFont="1" applyFill="1" applyBorder="1" applyAlignment="1" applyProtection="1">
      <alignment horizontal="right" vertical="center"/>
    </xf>
    <xf numFmtId="0" fontId="18" fillId="0" borderId="5" xfId="0" applyFont="1" applyFill="1" applyBorder="1" applyAlignment="1" applyProtection="1">
      <alignment horizontal="right" vertical="center"/>
    </xf>
    <xf numFmtId="0" fontId="16" fillId="0" borderId="8" xfId="0" applyFont="1" applyBorder="1" applyAlignment="1" applyProtection="1">
      <alignment horizontal="center" vertical="center"/>
    </xf>
    <xf numFmtId="0" fontId="18" fillId="0" borderId="21" xfId="0" applyFont="1" applyBorder="1" applyAlignment="1" applyProtection="1">
      <alignment horizontal="left" vertical="center"/>
    </xf>
    <xf numFmtId="0" fontId="18" fillId="0" borderId="5" xfId="0" applyFont="1" applyBorder="1" applyAlignment="1" applyProtection="1">
      <alignment horizontal="left" vertical="center"/>
    </xf>
    <xf numFmtId="0" fontId="22" fillId="0" borderId="8" xfId="0" applyFont="1" applyBorder="1" applyAlignment="1" applyProtection="1">
      <alignment horizontal="right" vertical="center"/>
    </xf>
    <xf numFmtId="0" fontId="18" fillId="0" borderId="9" xfId="0" applyFont="1" applyFill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right" vertical="center"/>
    </xf>
    <xf numFmtId="0" fontId="20" fillId="0" borderId="2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</xf>
    <xf numFmtId="0" fontId="23" fillId="0" borderId="6" xfId="0" applyFont="1" applyBorder="1" applyAlignment="1" applyProtection="1">
      <alignment horizontal="right" vertical="center"/>
    </xf>
    <xf numFmtId="0" fontId="16" fillId="0" borderId="17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0" fontId="16" fillId="0" borderId="18" xfId="0" applyFont="1" applyBorder="1" applyAlignment="1" applyProtection="1">
      <alignment vertical="center"/>
    </xf>
    <xf numFmtId="38" fontId="16" fillId="0" borderId="21" xfId="1" applyFont="1" applyFill="1" applyBorder="1" applyAlignment="1" applyProtection="1">
      <alignment horizontal="right" vertical="center"/>
    </xf>
    <xf numFmtId="38" fontId="16" fillId="0" borderId="5" xfId="1" applyFont="1" applyFill="1" applyBorder="1" applyAlignment="1" applyProtection="1">
      <alignment horizontal="right" vertical="center"/>
    </xf>
    <xf numFmtId="38" fontId="24" fillId="0" borderId="22" xfId="1" applyFont="1" applyBorder="1" applyAlignment="1" applyProtection="1">
      <alignment horizontal="right" vertical="center"/>
    </xf>
    <xf numFmtId="38" fontId="24" fillId="0" borderId="7" xfId="1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center" vertical="center"/>
    </xf>
    <xf numFmtId="0" fontId="23" fillId="0" borderId="8" xfId="0" applyFont="1" applyBorder="1" applyAlignment="1" applyProtection="1">
      <alignment horizontal="right" vertical="center"/>
    </xf>
    <xf numFmtId="0" fontId="18" fillId="0" borderId="21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8" xfId="0" applyFont="1" applyBorder="1" applyAlignment="1">
      <alignment horizontal="right" vertical="center"/>
    </xf>
    <xf numFmtId="0" fontId="18" fillId="0" borderId="0" xfId="0" applyFont="1" applyFill="1" applyBorder="1" applyAlignment="1" applyProtection="1">
      <alignment horizontal="left" vertical="center" wrapText="1" shrinkToFit="1"/>
    </xf>
    <xf numFmtId="0" fontId="18" fillId="0" borderId="0" xfId="0" applyFont="1" applyFill="1" applyBorder="1" applyAlignment="1" applyProtection="1">
      <alignment horizontal="left" vertical="center" shrinkToFit="1"/>
    </xf>
    <xf numFmtId="0" fontId="18" fillId="0" borderId="21" xfId="0" applyFont="1" applyFill="1" applyBorder="1" applyAlignment="1" applyProtection="1">
      <alignment vertical="center"/>
    </xf>
    <xf numFmtId="0" fontId="18" fillId="0" borderId="0" xfId="0" applyFont="1" applyFill="1" applyBorder="1" applyAlignment="1" applyProtection="1">
      <alignment vertical="center"/>
    </xf>
    <xf numFmtId="0" fontId="16" fillId="0" borderId="8" xfId="0" applyFont="1" applyBorder="1" applyAlignment="1" applyProtection="1">
      <alignment horizontal="right" vertical="center"/>
    </xf>
    <xf numFmtId="38" fontId="22" fillId="0" borderId="5" xfId="1" applyFont="1" applyBorder="1" applyAlignment="1" applyProtection="1">
      <alignment horizontal="right" vertical="center"/>
    </xf>
    <xf numFmtId="38" fontId="22" fillId="0" borderId="8" xfId="1" applyFont="1" applyBorder="1" applyAlignment="1" applyProtection="1">
      <alignment horizontal="right" vertical="center"/>
    </xf>
    <xf numFmtId="177" fontId="22" fillId="0" borderId="8" xfId="1" applyNumberFormat="1" applyFont="1" applyBorder="1" applyAlignment="1" applyProtection="1">
      <alignment horizontal="right" vertical="center"/>
    </xf>
    <xf numFmtId="0" fontId="16" fillId="0" borderId="5" xfId="0" applyFont="1" applyBorder="1" applyAlignment="1" applyProtection="1">
      <alignment horizontal="left" vertical="center"/>
    </xf>
    <xf numFmtId="0" fontId="18" fillId="0" borderId="23" xfId="0" applyFont="1" applyFill="1" applyBorder="1" applyAlignment="1" applyProtection="1">
      <alignment horizontal="left" vertical="center" shrinkToFit="1"/>
    </xf>
    <xf numFmtId="0" fontId="18" fillId="0" borderId="24" xfId="0" applyFont="1" applyFill="1" applyBorder="1" applyAlignment="1" applyProtection="1">
      <alignment horizontal="left" vertical="center" shrinkToFit="1"/>
    </xf>
    <xf numFmtId="0" fontId="18" fillId="0" borderId="5" xfId="0" applyFont="1" applyFill="1" applyBorder="1" applyAlignment="1" applyProtection="1">
      <alignment vertical="center"/>
    </xf>
    <xf numFmtId="0" fontId="16" fillId="0" borderId="21" xfId="0" applyFont="1" applyBorder="1" applyAlignment="1" applyProtection="1">
      <alignment horizontal="center" vertical="center"/>
    </xf>
    <xf numFmtId="0" fontId="18" fillId="0" borderId="8" xfId="0" applyFont="1" applyBorder="1" applyAlignment="1" applyProtection="1">
      <alignment horizontal="right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177" fontId="22" fillId="0" borderId="5" xfId="0" applyNumberFormat="1" applyFont="1" applyFill="1" applyBorder="1" applyAlignment="1" applyProtection="1">
      <alignment horizontal="center" vertical="center"/>
    </xf>
    <xf numFmtId="0" fontId="18" fillId="0" borderId="17" xfId="0" applyFont="1" applyFill="1" applyBorder="1" applyAlignment="1" applyProtection="1">
      <alignment horizontal="right" vertical="center" wrapText="1"/>
    </xf>
    <xf numFmtId="0" fontId="18" fillId="0" borderId="18" xfId="0" applyFont="1" applyFill="1" applyBorder="1" applyAlignment="1" applyProtection="1">
      <alignment horizontal="right" vertical="center" wrapText="1"/>
    </xf>
    <xf numFmtId="0" fontId="23" fillId="0" borderId="6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20" xfId="0" applyFont="1" applyFill="1" applyBorder="1" applyProtection="1">
      <alignment vertical="center"/>
    </xf>
    <xf numFmtId="177" fontId="16" fillId="0" borderId="8" xfId="0" applyNumberFormat="1" applyFont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right" vertical="center"/>
    </xf>
    <xf numFmtId="0" fontId="20" fillId="0" borderId="5" xfId="0" applyFont="1" applyFill="1" applyBorder="1" applyAlignment="1" applyProtection="1">
      <alignment horizontal="center" vertical="center"/>
    </xf>
    <xf numFmtId="0" fontId="18" fillId="0" borderId="21" xfId="0" applyFont="1" applyFill="1" applyBorder="1" applyAlignment="1" applyProtection="1">
      <alignment horizontal="right" vertical="center" wrapText="1"/>
    </xf>
    <xf numFmtId="0" fontId="18" fillId="0" borderId="5" xfId="0" applyFont="1" applyFill="1" applyBorder="1" applyAlignment="1" applyProtection="1">
      <alignment horizontal="right" vertical="center" wrapText="1"/>
    </xf>
    <xf numFmtId="0" fontId="23" fillId="0" borderId="8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/>
    </xf>
    <xf numFmtId="0" fontId="18" fillId="0" borderId="7" xfId="0" applyFont="1" applyFill="1" applyBorder="1" applyProtection="1">
      <alignment vertical="center"/>
    </xf>
    <xf numFmtId="0" fontId="22" fillId="0" borderId="9" xfId="0" applyFont="1" applyBorder="1" applyAlignment="1" applyProtection="1">
      <alignment horizontal="left" vertical="center" shrinkToFit="1"/>
    </xf>
    <xf numFmtId="0" fontId="18" fillId="0" borderId="22" xfId="0" applyFont="1" applyFill="1" applyBorder="1" applyAlignment="1" applyProtection="1">
      <alignment horizontal="right" vertical="center"/>
    </xf>
    <xf numFmtId="176" fontId="22" fillId="0" borderId="8" xfId="0" applyNumberFormat="1" applyFont="1" applyFill="1" applyBorder="1" applyAlignment="1" applyProtection="1">
      <alignment horizontal="right" vertical="center"/>
    </xf>
    <xf numFmtId="0" fontId="18" fillId="0" borderId="6" xfId="0" applyFont="1" applyBorder="1" applyAlignment="1" applyProtection="1">
      <alignment horizontal="center" vertical="center" shrinkToFit="1"/>
    </xf>
    <xf numFmtId="0" fontId="18" fillId="0" borderId="9" xfId="0" applyFont="1" applyBorder="1" applyProtection="1">
      <alignment vertical="center"/>
    </xf>
    <xf numFmtId="0" fontId="18" fillId="0" borderId="8" xfId="0" applyFont="1" applyBorder="1" applyProtection="1">
      <alignment vertical="center"/>
    </xf>
    <xf numFmtId="0" fontId="18" fillId="0" borderId="16" xfId="0" applyFont="1" applyFill="1" applyBorder="1" applyAlignment="1" applyProtection="1">
      <alignment horizontal="left" vertical="center" wrapText="1" shrinkToFit="1"/>
    </xf>
    <xf numFmtId="0" fontId="18" fillId="0" borderId="24" xfId="0" applyFont="1" applyFill="1" applyBorder="1" applyProtection="1">
      <alignment vertical="center"/>
    </xf>
    <xf numFmtId="0" fontId="18" fillId="0" borderId="16" xfId="0" applyFont="1" applyFill="1" applyBorder="1" applyAlignment="1" applyProtection="1">
      <alignment horizontal="left" vertical="center" shrinkToFit="1"/>
    </xf>
    <xf numFmtId="0" fontId="18" fillId="0" borderId="22" xfId="0" applyFont="1" applyFill="1" applyBorder="1" applyAlignment="1" applyProtection="1">
      <alignment horizontal="right" vertical="center" shrinkToFit="1"/>
    </xf>
    <xf numFmtId="178" fontId="22" fillId="0" borderId="21" xfId="1" applyNumberFormat="1" applyFont="1" applyFill="1" applyBorder="1" applyAlignment="1" applyProtection="1">
      <alignment horizontal="right" vertical="center"/>
    </xf>
    <xf numFmtId="38" fontId="22" fillId="0" borderId="21" xfId="1" applyFont="1" applyFill="1" applyBorder="1" applyAlignment="1" applyProtection="1">
      <alignment horizontal="right" vertical="center"/>
    </xf>
    <xf numFmtId="38" fontId="25" fillId="0" borderId="22" xfId="1" applyFont="1" applyFill="1" applyBorder="1" applyAlignment="1" applyProtection="1">
      <alignment horizontal="right" vertical="center"/>
    </xf>
    <xf numFmtId="0" fontId="18" fillId="0" borderId="8" xfId="0" applyFont="1" applyBorder="1" applyAlignment="1" applyProtection="1">
      <alignment horizontal="center" vertical="center" shrinkToFit="1"/>
    </xf>
    <xf numFmtId="0" fontId="18" fillId="0" borderId="17" xfId="0" applyFont="1" applyBorder="1" applyAlignment="1" applyProtection="1">
      <alignment horizontal="center" vertical="center" wrapText="1" shrinkToFit="1"/>
    </xf>
    <xf numFmtId="0" fontId="18" fillId="0" borderId="14" xfId="0" applyFont="1" applyBorder="1" applyAlignment="1" applyProtection="1">
      <alignment horizontal="center" vertical="center" wrapText="1" shrinkToFit="1"/>
    </xf>
    <xf numFmtId="0" fontId="18" fillId="0" borderId="14" xfId="0" applyFont="1" applyBorder="1" applyAlignment="1" applyProtection="1">
      <alignment vertical="center" wrapText="1" shrinkToFit="1"/>
    </xf>
    <xf numFmtId="0" fontId="26" fillId="0" borderId="18" xfId="0" applyFont="1" applyFill="1" applyBorder="1" applyAlignment="1" applyProtection="1">
      <alignment horizontal="center" vertical="center" shrinkToFit="1"/>
    </xf>
    <xf numFmtId="0" fontId="18" fillId="0" borderId="17" xfId="0" applyFont="1" applyFill="1" applyBorder="1" applyProtection="1">
      <alignment vertical="center"/>
    </xf>
    <xf numFmtId="0" fontId="27" fillId="0" borderId="14" xfId="0" applyFont="1" applyFill="1" applyBorder="1" applyAlignment="1" applyProtection="1">
      <alignment horizontal="center" vertical="center"/>
    </xf>
    <xf numFmtId="38" fontId="22" fillId="0" borderId="21" xfId="1" applyFont="1" applyFill="1" applyBorder="1" applyAlignment="1" applyProtection="1">
      <alignment horizontal="right" vertical="center" shrinkToFit="1"/>
    </xf>
    <xf numFmtId="38" fontId="22" fillId="0" borderId="5" xfId="1" applyFont="1" applyFill="1" applyBorder="1" applyAlignment="1" applyProtection="1">
      <alignment horizontal="right" vertical="center" shrinkToFit="1"/>
    </xf>
    <xf numFmtId="0" fontId="18" fillId="0" borderId="9" xfId="0" applyFont="1" applyFill="1" applyBorder="1" applyAlignment="1" applyProtection="1">
      <alignment horizontal="center" vertical="center" shrinkToFit="1"/>
    </xf>
    <xf numFmtId="0" fontId="18" fillId="0" borderId="21" xfId="0" applyFont="1" applyBorder="1" applyAlignment="1" applyProtection="1">
      <alignment horizontal="center" vertical="center" wrapText="1" shrinkToFit="1"/>
    </xf>
    <xf numFmtId="0" fontId="18" fillId="0" borderId="0" xfId="0" applyFont="1" applyBorder="1" applyAlignment="1" applyProtection="1">
      <alignment horizontal="center" vertical="center" wrapText="1" shrinkToFit="1"/>
    </xf>
    <xf numFmtId="0" fontId="22" fillId="0" borderId="0" xfId="0" applyFont="1" applyBorder="1" applyAlignment="1" applyProtection="1">
      <alignment horizontal="center"/>
    </xf>
    <xf numFmtId="0" fontId="26" fillId="0" borderId="5" xfId="0" applyFont="1" applyFill="1" applyBorder="1" applyAlignment="1" applyProtection="1">
      <alignment horizontal="center" vertical="center" shrinkToFit="1"/>
    </xf>
    <xf numFmtId="0" fontId="18" fillId="0" borderId="21" xfId="0" applyFont="1" applyFill="1" applyBorder="1" applyProtection="1">
      <alignment vertical="center"/>
    </xf>
    <xf numFmtId="0" fontId="28" fillId="0" borderId="0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center" vertical="center"/>
    </xf>
    <xf numFmtId="0" fontId="18" fillId="0" borderId="22" xfId="0" applyFont="1" applyFill="1" applyBorder="1" applyAlignment="1" applyProtection="1">
      <alignment horizontal="center" vertical="center" shrinkToFit="1"/>
    </xf>
    <xf numFmtId="0" fontId="18" fillId="0" borderId="9" xfId="0" applyFont="1" applyBorder="1">
      <alignment vertical="center"/>
    </xf>
    <xf numFmtId="0" fontId="18" fillId="0" borderId="23" xfId="0" applyFont="1" applyFill="1" applyBorder="1" applyProtection="1">
      <alignment vertical="center"/>
    </xf>
    <xf numFmtId="0" fontId="27" fillId="0" borderId="16" xfId="0" applyFont="1" applyFill="1" applyBorder="1" applyAlignment="1" applyProtection="1">
      <alignment horizontal="center" vertical="center"/>
    </xf>
    <xf numFmtId="0" fontId="26" fillId="0" borderId="24" xfId="0" applyFont="1" applyFill="1" applyBorder="1" applyAlignment="1" applyProtection="1">
      <alignment horizontal="center" vertical="center" shrinkToFit="1"/>
    </xf>
    <xf numFmtId="0" fontId="18" fillId="0" borderId="30" xfId="0" applyFont="1" applyFill="1" applyBorder="1" applyAlignment="1" applyProtection="1">
      <alignment horizontal="center" vertical="center"/>
    </xf>
    <xf numFmtId="0" fontId="20" fillId="0" borderId="31" xfId="0" applyFont="1" applyBorder="1" applyAlignment="1" applyProtection="1">
      <alignment horizontal="center" vertical="center"/>
    </xf>
    <xf numFmtId="0" fontId="18" fillId="0" borderId="16" xfId="0" applyFont="1" applyFill="1" applyBorder="1" applyAlignment="1" applyProtection="1">
      <alignment vertical="center" shrinkToFit="1"/>
    </xf>
    <xf numFmtId="0" fontId="20" fillId="0" borderId="24" xfId="0" applyFont="1" applyFill="1" applyBorder="1" applyAlignment="1" applyProtection="1">
      <alignment horizontal="center" vertical="center"/>
    </xf>
    <xf numFmtId="0" fontId="20" fillId="0" borderId="30" xfId="0" applyFont="1" applyBorder="1" applyAlignment="1" applyProtection="1">
      <alignment horizontal="center" vertical="center"/>
    </xf>
    <xf numFmtId="0" fontId="18" fillId="0" borderId="23" xfId="0" applyFont="1" applyBorder="1" applyAlignment="1" applyProtection="1">
      <alignment horizontal="left" vertical="center"/>
    </xf>
    <xf numFmtId="0" fontId="18" fillId="0" borderId="24" xfId="0" applyFont="1" applyBorder="1" applyAlignment="1" applyProtection="1">
      <alignment horizontal="left" vertical="center"/>
    </xf>
    <xf numFmtId="0" fontId="16" fillId="0" borderId="9" xfId="0" applyFont="1" applyBorder="1" applyAlignment="1" applyProtection="1">
      <alignment horizontal="right" vertical="center"/>
    </xf>
    <xf numFmtId="0" fontId="22" fillId="0" borderId="9" xfId="0" applyNumberFormat="1" applyFont="1" applyBorder="1" applyAlignment="1" applyProtection="1">
      <alignment horizontal="left" vertical="center"/>
    </xf>
    <xf numFmtId="0" fontId="18" fillId="0" borderId="23" xfId="0" applyFont="1" applyBorder="1" applyAlignment="1" applyProtection="1">
      <alignment horizontal="center" vertical="center" wrapText="1" shrinkToFit="1"/>
    </xf>
    <xf numFmtId="0" fontId="18" fillId="0" borderId="16" xfId="0" applyFont="1" applyBorder="1" applyAlignment="1" applyProtection="1">
      <alignment horizontal="center" vertical="center" wrapText="1" shrinkToFit="1"/>
    </xf>
    <xf numFmtId="0" fontId="18" fillId="0" borderId="16" xfId="0" applyFont="1" applyFill="1" applyBorder="1" applyAlignment="1" applyProtection="1"/>
    <xf numFmtId="0" fontId="16" fillId="0" borderId="9" xfId="0" applyFont="1" applyBorder="1" applyAlignment="1" applyProtection="1">
      <alignment horizontal="center" vertical="center"/>
    </xf>
    <xf numFmtId="0" fontId="16" fillId="0" borderId="23" xfId="0" applyFont="1" applyBorder="1" applyAlignment="1" applyProtection="1">
      <alignment horizontal="center" vertical="center"/>
    </xf>
    <xf numFmtId="0" fontId="18" fillId="0" borderId="23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6" fillId="0" borderId="24" xfId="0" applyFont="1" applyBorder="1" applyAlignment="1" applyProtection="1">
      <alignment horizontal="center" vertical="center"/>
    </xf>
    <xf numFmtId="0" fontId="19" fillId="0" borderId="0" xfId="0" applyFont="1">
      <alignment vertical="center"/>
    </xf>
    <xf numFmtId="0" fontId="29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38" fontId="17" fillId="0" borderId="0" xfId="0" applyNumberFormat="1" applyFont="1" applyAlignment="1">
      <alignment horizontal="center" vertical="center"/>
    </xf>
    <xf numFmtId="0" fontId="17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Fill="1" applyAlignment="1">
      <alignment horizontal="left" vertical="center"/>
    </xf>
    <xf numFmtId="0" fontId="30" fillId="0" borderId="0" xfId="0" applyFont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>
      <alignment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31" fillId="0" borderId="0" xfId="0" applyFont="1" applyProtection="1">
      <alignment vertical="center"/>
    </xf>
    <xf numFmtId="0" fontId="31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35" fillId="0" borderId="0" xfId="0" applyFont="1">
      <alignment vertical="center"/>
    </xf>
    <xf numFmtId="0" fontId="34" fillId="0" borderId="0" xfId="0" applyFont="1" applyProtection="1">
      <alignment vertical="center"/>
    </xf>
    <xf numFmtId="0" fontId="36" fillId="0" borderId="0" xfId="0" applyFont="1" applyProtection="1">
      <alignment vertical="center"/>
    </xf>
    <xf numFmtId="0" fontId="31" fillId="0" borderId="16" xfId="0" applyFont="1" applyBorder="1" applyProtection="1">
      <alignment vertical="center"/>
    </xf>
    <xf numFmtId="0" fontId="31" fillId="0" borderId="0" xfId="0" applyFont="1" applyBorder="1" applyAlignment="1" applyProtection="1">
      <alignment horizontal="center" vertical="center"/>
    </xf>
    <xf numFmtId="0" fontId="34" fillId="0" borderId="4" xfId="0" applyFont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center" vertical="center" wrapText="1"/>
    </xf>
    <xf numFmtId="0" fontId="34" fillId="0" borderId="14" xfId="0" applyFont="1" applyFill="1" applyBorder="1" applyAlignment="1" applyProtection="1">
      <alignment horizontal="center" vertical="center" wrapText="1"/>
    </xf>
    <xf numFmtId="0" fontId="34" fillId="0" borderId="18" xfId="0" applyFont="1" applyFill="1" applyBorder="1" applyAlignment="1" applyProtection="1">
      <alignment horizontal="center" vertical="center" wrapText="1"/>
    </xf>
    <xf numFmtId="0" fontId="37" fillId="0" borderId="19" xfId="0" applyFont="1" applyBorder="1" applyAlignment="1" applyProtection="1">
      <alignment horizontal="center" vertical="center"/>
    </xf>
    <xf numFmtId="0" fontId="37" fillId="0" borderId="20" xfId="0" applyFont="1" applyBorder="1" applyAlignment="1" applyProtection="1">
      <alignment horizontal="center" vertical="center"/>
    </xf>
    <xf numFmtId="0" fontId="32" fillId="0" borderId="0" xfId="0" applyFont="1" applyProtection="1">
      <alignment vertical="center"/>
    </xf>
    <xf numFmtId="0" fontId="34" fillId="0" borderId="6" xfId="0" applyFont="1" applyBorder="1" applyAlignment="1" applyProtection="1">
      <alignment vertical="center"/>
    </xf>
    <xf numFmtId="0" fontId="34" fillId="0" borderId="17" xfId="0" applyFont="1" applyBorder="1" applyAlignment="1" applyProtection="1">
      <alignment vertical="center"/>
    </xf>
    <xf numFmtId="0" fontId="38" fillId="0" borderId="18" xfId="0" applyFont="1" applyBorder="1" applyAlignment="1" applyProtection="1">
      <alignment horizontal="center" vertical="center"/>
    </xf>
    <xf numFmtId="0" fontId="34" fillId="0" borderId="5" xfId="0" applyFont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 vertical="center"/>
    </xf>
    <xf numFmtId="0" fontId="34" fillId="0" borderId="17" xfId="0" applyFont="1" applyBorder="1" applyAlignment="1" applyProtection="1">
      <alignment vertical="center" wrapText="1"/>
    </xf>
    <xf numFmtId="0" fontId="34" fillId="0" borderId="14" xfId="0" applyFont="1" applyBorder="1" applyAlignment="1" applyProtection="1">
      <alignment vertical="center" wrapText="1"/>
    </xf>
    <xf numFmtId="0" fontId="34" fillId="0" borderId="18" xfId="0" applyFont="1" applyBorder="1" applyAlignment="1" applyProtection="1">
      <alignment vertical="center" wrapText="1"/>
    </xf>
    <xf numFmtId="0" fontId="32" fillId="0" borderId="0" xfId="0" applyFont="1" applyAlignment="1" applyProtection="1">
      <alignment horizontal="left" vertical="center"/>
    </xf>
    <xf numFmtId="0" fontId="34" fillId="0" borderId="21" xfId="0" applyFont="1" applyFill="1" applyBorder="1" applyAlignment="1" applyProtection="1">
      <alignment horizontal="center" vertical="center" wrapText="1"/>
    </xf>
    <xf numFmtId="0" fontId="34" fillId="0" borderId="0" xfId="0" applyFont="1" applyFill="1" applyBorder="1" applyAlignment="1" applyProtection="1">
      <alignment horizontal="center" vertical="center" wrapText="1"/>
    </xf>
    <xf numFmtId="0" fontId="37" fillId="0" borderId="22" xfId="0" applyFont="1" applyBorder="1" applyAlignment="1" applyProtection="1">
      <alignment horizontal="center" vertical="center"/>
    </xf>
    <xf numFmtId="0" fontId="37" fillId="0" borderId="7" xfId="0" applyFont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distributed" vertical="center"/>
    </xf>
    <xf numFmtId="0" fontId="34" fillId="0" borderId="21" xfId="0" applyFont="1" applyFill="1" applyBorder="1" applyAlignment="1" applyProtection="1">
      <alignment horizontal="distributed" vertical="center"/>
    </xf>
    <xf numFmtId="0" fontId="38" fillId="0" borderId="5" xfId="0" applyFont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center" vertical="center"/>
    </xf>
    <xf numFmtId="0" fontId="34" fillId="0" borderId="21" xfId="0" applyFont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horizontal="distributed" vertical="center" wrapText="1"/>
    </xf>
    <xf numFmtId="0" fontId="34" fillId="0" borderId="5" xfId="0" applyFont="1" applyBorder="1" applyAlignment="1" applyProtection="1">
      <alignment vertical="center" wrapText="1"/>
    </xf>
    <xf numFmtId="0" fontId="32" fillId="0" borderId="21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/>
    </xf>
    <xf numFmtId="0" fontId="34" fillId="0" borderId="23" xfId="0" applyFont="1" applyFill="1" applyBorder="1" applyAlignment="1" applyProtection="1">
      <alignment horizontal="center" vertical="center" wrapText="1"/>
    </xf>
    <xf numFmtId="0" fontId="34" fillId="0" borderId="16" xfId="0" applyFont="1" applyFill="1" applyBorder="1" applyAlignment="1" applyProtection="1">
      <alignment horizontal="center" vertical="center" wrapText="1"/>
    </xf>
    <xf numFmtId="0" fontId="34" fillId="0" borderId="24" xfId="0" applyFont="1" applyFill="1" applyBorder="1" applyAlignment="1" applyProtection="1">
      <alignment horizontal="center" vertical="center" wrapText="1"/>
    </xf>
    <xf numFmtId="0" fontId="34" fillId="0" borderId="25" xfId="0" applyFont="1" applyBorder="1" applyAlignment="1" applyProtection="1">
      <alignment horizontal="center" vertical="center" textRotation="255" wrapText="1"/>
    </xf>
    <xf numFmtId="0" fontId="34" fillId="0" borderId="26" xfId="0" applyFont="1" applyBorder="1" applyAlignment="1" applyProtection="1">
      <alignment horizontal="center" vertical="center" textRotation="255" wrapText="1"/>
    </xf>
    <xf numFmtId="0" fontId="34" fillId="0" borderId="27" xfId="0" applyFont="1" applyBorder="1" applyAlignment="1" applyProtection="1">
      <alignment horizontal="center" vertical="center" textRotation="255" wrapText="1"/>
    </xf>
    <xf numFmtId="0" fontId="34" fillId="0" borderId="17" xfId="0" applyFont="1" applyFill="1" applyBorder="1" applyAlignment="1" applyProtection="1">
      <alignment horizontal="center" vertical="center" textRotation="255" wrapText="1"/>
    </xf>
    <xf numFmtId="0" fontId="34" fillId="0" borderId="14" xfId="0" applyFont="1" applyFill="1" applyBorder="1" applyAlignment="1" applyProtection="1">
      <alignment horizontal="center" vertical="center" textRotation="255" wrapText="1"/>
    </xf>
    <xf numFmtId="0" fontId="34" fillId="0" borderId="18" xfId="0" applyFont="1" applyFill="1" applyBorder="1" applyAlignment="1" applyProtection="1">
      <alignment horizontal="center" vertical="center" textRotation="255" wrapText="1"/>
    </xf>
    <xf numFmtId="0" fontId="34" fillId="0" borderId="17" xfId="0" applyFont="1" applyFill="1" applyBorder="1" applyAlignment="1" applyProtection="1">
      <alignment horizontal="right" vertical="center"/>
    </xf>
    <xf numFmtId="0" fontId="34" fillId="0" borderId="14" xfId="0" applyFont="1" applyBorder="1" applyAlignment="1">
      <alignment horizontal="right" vertical="center"/>
    </xf>
    <xf numFmtId="0" fontId="34" fillId="0" borderId="14" xfId="0" applyFont="1" applyFill="1" applyBorder="1" applyAlignment="1" applyProtection="1">
      <alignment horizontal="center" vertical="center"/>
    </xf>
    <xf numFmtId="0" fontId="34" fillId="0" borderId="18" xfId="0" applyFont="1" applyFill="1" applyBorder="1" applyAlignment="1" applyProtection="1">
      <alignment horizontal="center" vertical="center"/>
    </xf>
    <xf numFmtId="0" fontId="34" fillId="0" borderId="17" xfId="0" applyFont="1" applyBorder="1" applyAlignment="1" applyProtection="1">
      <alignment horizontal="center" vertical="center"/>
    </xf>
    <xf numFmtId="0" fontId="34" fillId="0" borderId="4" xfId="0" applyFont="1" applyBorder="1" applyAlignment="1" applyProtection="1">
      <alignment horizontal="center" vertical="center" wrapText="1"/>
    </xf>
    <xf numFmtId="0" fontId="34" fillId="0" borderId="21" xfId="0" applyFont="1" applyFill="1" applyBorder="1" applyAlignment="1" applyProtection="1">
      <alignment horizontal="right" vertical="center"/>
    </xf>
    <xf numFmtId="0" fontId="34" fillId="0" borderId="0" xfId="0" applyFont="1" applyBorder="1" applyAlignment="1">
      <alignment horizontal="right" vertical="center"/>
    </xf>
    <xf numFmtId="0" fontId="34" fillId="0" borderId="21" xfId="0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horizontal="center" vertical="center"/>
    </xf>
    <xf numFmtId="0" fontId="34" fillId="0" borderId="5" xfId="0" applyFont="1" applyFill="1" applyBorder="1" applyAlignment="1" applyProtection="1">
      <alignment horizontal="center" vertical="center"/>
    </xf>
    <xf numFmtId="0" fontId="34" fillId="0" borderId="23" xfId="0" applyFont="1" applyFill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horizontal="center" vertical="center"/>
    </xf>
    <xf numFmtId="0" fontId="34" fillId="0" borderId="24" xfId="0" applyFont="1" applyFill="1" applyBorder="1" applyAlignment="1" applyProtection="1">
      <alignment horizontal="center" vertical="center"/>
    </xf>
    <xf numFmtId="0" fontId="34" fillId="0" borderId="9" xfId="0" applyFont="1" applyBorder="1" applyAlignment="1" applyProtection="1">
      <alignment vertical="center"/>
    </xf>
    <xf numFmtId="0" fontId="34" fillId="0" borderId="23" xfId="0" applyFont="1" applyFill="1" applyBorder="1" applyAlignment="1" applyProtection="1">
      <alignment vertical="center"/>
    </xf>
    <xf numFmtId="0" fontId="38" fillId="0" borderId="24" xfId="0" applyFont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center" vertical="center" wrapText="1"/>
    </xf>
    <xf numFmtId="0" fontId="34" fillId="0" borderId="6" xfId="0" applyFont="1" applyBorder="1">
      <alignment vertical="center"/>
    </xf>
    <xf numFmtId="0" fontId="34" fillId="0" borderId="21" xfId="0" applyFont="1" applyFill="1" applyBorder="1" applyAlignment="1" applyProtection="1">
      <alignment horizontal="left" vertical="center" shrinkToFit="1"/>
    </xf>
    <xf numFmtId="0" fontId="34" fillId="0" borderId="5" xfId="0" applyFont="1" applyFill="1" applyBorder="1" applyAlignment="1" applyProtection="1">
      <alignment horizontal="left" vertical="center" shrinkToFit="1"/>
    </xf>
    <xf numFmtId="0" fontId="34" fillId="0" borderId="18" xfId="0" applyFont="1" applyFill="1" applyBorder="1" applyAlignment="1" applyProtection="1">
      <alignment horizontal="right" vertical="center"/>
    </xf>
    <xf numFmtId="0" fontId="31" fillId="0" borderId="6" xfId="0" applyFont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right" vertical="center"/>
    </xf>
    <xf numFmtId="0" fontId="31" fillId="0" borderId="18" xfId="0" applyFont="1" applyBorder="1" applyAlignment="1" applyProtection="1">
      <alignment horizontal="right" vertical="center"/>
    </xf>
    <xf numFmtId="0" fontId="39" fillId="0" borderId="6" xfId="0" applyFont="1" applyBorder="1" applyAlignment="1" applyProtection="1">
      <alignment horizontal="right" vertical="center"/>
    </xf>
    <xf numFmtId="0" fontId="39" fillId="0" borderId="8" xfId="0" applyNumberFormat="1" applyFont="1" applyBorder="1" applyAlignment="1" applyProtection="1">
      <alignment horizontal="left" vertical="center"/>
    </xf>
    <xf numFmtId="0" fontId="39" fillId="0" borderId="8" xfId="0" applyNumberFormat="1" applyFont="1" applyBorder="1" applyAlignment="1" applyProtection="1">
      <alignment horizontal="left" vertical="center" shrinkToFit="1"/>
    </xf>
    <xf numFmtId="0" fontId="39" fillId="0" borderId="6" xfId="0" applyFont="1" applyBorder="1" applyAlignment="1" applyProtection="1">
      <alignment horizontal="left" vertical="center" shrinkToFit="1"/>
    </xf>
    <xf numFmtId="0" fontId="34" fillId="0" borderId="8" xfId="0" applyFont="1" applyBorder="1">
      <alignment vertical="center"/>
    </xf>
    <xf numFmtId="0" fontId="34" fillId="0" borderId="14" xfId="0" applyFont="1" applyFill="1" applyBorder="1" applyAlignment="1" applyProtection="1">
      <alignment horizontal="right" vertical="center"/>
    </xf>
    <xf numFmtId="0" fontId="34" fillId="0" borderId="5" xfId="0" applyFont="1" applyFill="1" applyBorder="1" applyAlignment="1" applyProtection="1">
      <alignment horizontal="right" vertical="center"/>
    </xf>
    <xf numFmtId="0" fontId="31" fillId="0" borderId="8" xfId="0" applyFont="1" applyBorder="1" applyAlignment="1" applyProtection="1">
      <alignment horizontal="center" vertical="center"/>
    </xf>
    <xf numFmtId="0" fontId="34" fillId="0" borderId="21" xfId="0" applyFont="1" applyBorder="1" applyAlignment="1" applyProtection="1">
      <alignment horizontal="left" vertical="center"/>
    </xf>
    <xf numFmtId="0" fontId="34" fillId="0" borderId="5" xfId="0" applyFont="1" applyBorder="1" applyAlignment="1" applyProtection="1">
      <alignment horizontal="left" vertical="center"/>
    </xf>
    <xf numFmtId="0" fontId="39" fillId="0" borderId="8" xfId="0" applyFont="1" applyBorder="1" applyAlignment="1" applyProtection="1">
      <alignment horizontal="right" vertical="center"/>
    </xf>
    <xf numFmtId="0" fontId="34" fillId="0" borderId="9" xfId="0" applyFont="1" applyFill="1" applyBorder="1" applyAlignment="1" applyProtection="1">
      <alignment horizontal="center" vertical="center"/>
    </xf>
    <xf numFmtId="0" fontId="34" fillId="0" borderId="0" xfId="0" applyFont="1" applyBorder="1" applyAlignment="1" applyProtection="1">
      <alignment vertical="center" wrapText="1"/>
    </xf>
    <xf numFmtId="0" fontId="34" fillId="0" borderId="0" xfId="0" applyFont="1" applyFill="1" applyBorder="1" applyAlignment="1" applyProtection="1">
      <alignment horizontal="right" vertical="center"/>
    </xf>
    <xf numFmtId="0" fontId="37" fillId="0" borderId="28" xfId="0" applyFont="1" applyBorder="1" applyAlignment="1" applyProtection="1">
      <alignment horizontal="center" vertical="center"/>
    </xf>
    <xf numFmtId="0" fontId="37" fillId="0" borderId="29" xfId="0" applyFont="1" applyBorder="1" applyAlignment="1" applyProtection="1">
      <alignment horizontal="center" vertical="center"/>
    </xf>
    <xf numFmtId="0" fontId="40" fillId="0" borderId="6" xfId="0" applyFont="1" applyBorder="1" applyAlignment="1" applyProtection="1">
      <alignment horizontal="right" vertical="center"/>
    </xf>
    <xf numFmtId="0" fontId="31" fillId="0" borderId="17" xfId="0" applyFont="1" applyBorder="1" applyAlignment="1">
      <alignment horizontal="right" vertical="center"/>
    </xf>
    <xf numFmtId="0" fontId="31" fillId="0" borderId="14" xfId="0" applyFont="1" applyBorder="1" applyAlignment="1">
      <alignment horizontal="right" vertical="center"/>
    </xf>
    <xf numFmtId="0" fontId="31" fillId="0" borderId="18" xfId="0" applyFont="1" applyBorder="1" applyAlignment="1" applyProtection="1">
      <alignment vertical="center"/>
    </xf>
    <xf numFmtId="38" fontId="31" fillId="0" borderId="21" xfId="1" applyFont="1" applyFill="1" applyBorder="1" applyAlignment="1" applyProtection="1">
      <alignment horizontal="right" vertical="center"/>
    </xf>
    <xf numFmtId="38" fontId="31" fillId="0" borderId="5" xfId="1" applyFont="1" applyFill="1" applyBorder="1" applyAlignment="1" applyProtection="1">
      <alignment horizontal="right" vertical="center"/>
    </xf>
    <xf numFmtId="38" fontId="41" fillId="0" borderId="22" xfId="1" applyFont="1" applyBorder="1" applyAlignment="1" applyProtection="1">
      <alignment horizontal="right" vertical="center"/>
    </xf>
    <xf numFmtId="38" fontId="41" fillId="0" borderId="7" xfId="1" applyFont="1" applyBorder="1" applyAlignment="1" applyProtection="1">
      <alignment horizontal="right" vertical="center"/>
    </xf>
    <xf numFmtId="0" fontId="31" fillId="0" borderId="5" xfId="0" applyFont="1" applyBorder="1" applyAlignment="1" applyProtection="1">
      <alignment horizontal="center" vertical="center"/>
    </xf>
    <xf numFmtId="0" fontId="40" fillId="0" borderId="8" xfId="0" applyFont="1" applyBorder="1" applyAlignment="1" applyProtection="1">
      <alignment horizontal="right" vertical="center"/>
    </xf>
    <xf numFmtId="0" fontId="34" fillId="0" borderId="21" xfId="0" applyFont="1" applyBorder="1" applyAlignment="1">
      <alignment horizontal="left" vertical="center"/>
    </xf>
    <xf numFmtId="0" fontId="34" fillId="0" borderId="0" xfId="0" applyFont="1" applyBorder="1" applyAlignment="1">
      <alignment horizontal="left" vertical="center"/>
    </xf>
    <xf numFmtId="0" fontId="31" fillId="0" borderId="8" xfId="0" applyFont="1" applyBorder="1" applyAlignment="1">
      <alignment horizontal="right" vertical="center"/>
    </xf>
    <xf numFmtId="0" fontId="34" fillId="0" borderId="0" xfId="0" applyFont="1" applyFill="1" applyBorder="1" applyAlignment="1" applyProtection="1">
      <alignment horizontal="left" vertical="center" wrapText="1" shrinkToFit="1"/>
    </xf>
    <xf numFmtId="0" fontId="34" fillId="0" borderId="0" xfId="0" applyFont="1" applyFill="1" applyBorder="1" applyAlignment="1" applyProtection="1">
      <alignment horizontal="left" vertical="center" shrinkToFit="1"/>
    </xf>
    <xf numFmtId="0" fontId="34" fillId="0" borderId="21" xfId="0" applyFont="1" applyFill="1" applyBorder="1" applyAlignment="1" applyProtection="1">
      <alignment vertical="center"/>
    </xf>
    <xf numFmtId="0" fontId="34" fillId="0" borderId="0" xfId="0" applyFont="1" applyFill="1" applyBorder="1" applyAlignment="1" applyProtection="1">
      <alignment vertical="center"/>
    </xf>
    <xf numFmtId="0" fontId="31" fillId="0" borderId="8" xfId="0" applyFont="1" applyBorder="1" applyAlignment="1" applyProtection="1">
      <alignment horizontal="right" vertical="center"/>
    </xf>
    <xf numFmtId="38" fontId="39" fillId="0" borderId="5" xfId="1" applyFont="1" applyBorder="1" applyAlignment="1" applyProtection="1">
      <alignment horizontal="right" vertical="center"/>
    </xf>
    <xf numFmtId="38" fontId="39" fillId="0" borderId="8" xfId="1" applyFont="1" applyBorder="1" applyAlignment="1" applyProtection="1">
      <alignment horizontal="right" vertical="center"/>
    </xf>
    <xf numFmtId="177" fontId="39" fillId="0" borderId="8" xfId="1" applyNumberFormat="1" applyFont="1" applyBorder="1" applyAlignment="1" applyProtection="1">
      <alignment horizontal="right" vertical="center"/>
    </xf>
    <xf numFmtId="0" fontId="31" fillId="0" borderId="5" xfId="0" applyFont="1" applyBorder="1" applyAlignment="1" applyProtection="1">
      <alignment horizontal="left" vertical="center"/>
    </xf>
    <xf numFmtId="0" fontId="34" fillId="0" borderId="23" xfId="0" applyFont="1" applyFill="1" applyBorder="1" applyAlignment="1" applyProtection="1">
      <alignment horizontal="left" vertical="center" shrinkToFit="1"/>
    </xf>
    <xf numFmtId="0" fontId="34" fillId="0" borderId="24" xfId="0" applyFont="1" applyFill="1" applyBorder="1" applyAlignment="1" applyProtection="1">
      <alignment horizontal="left" vertical="center" shrinkToFit="1"/>
    </xf>
    <xf numFmtId="0" fontId="34" fillId="0" borderId="5" xfId="0" applyFont="1" applyFill="1" applyBorder="1" applyAlignment="1" applyProtection="1">
      <alignment vertical="center"/>
    </xf>
    <xf numFmtId="0" fontId="31" fillId="0" borderId="21" xfId="0" applyFont="1" applyBorder="1" applyAlignment="1" applyProtection="1">
      <alignment horizontal="center" vertical="center"/>
    </xf>
    <xf numFmtId="0" fontId="34" fillId="0" borderId="8" xfId="0" applyFont="1" applyBorder="1" applyAlignment="1" applyProtection="1">
      <alignment horizontal="right" vertical="center"/>
    </xf>
    <xf numFmtId="0" fontId="39" fillId="0" borderId="5" xfId="0" applyNumberFormat="1" applyFont="1" applyFill="1" applyBorder="1" applyAlignment="1" applyProtection="1">
      <alignment horizontal="center" vertical="center"/>
    </xf>
    <xf numFmtId="177" fontId="39" fillId="0" borderId="5" xfId="0" applyNumberFormat="1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 applyProtection="1">
      <alignment horizontal="right" vertical="center" wrapText="1"/>
    </xf>
    <xf numFmtId="0" fontId="34" fillId="0" borderId="18" xfId="0" applyFont="1" applyFill="1" applyBorder="1" applyAlignment="1" applyProtection="1">
      <alignment horizontal="right" vertical="center" wrapText="1"/>
    </xf>
    <xf numFmtId="0" fontId="40" fillId="0" borderId="6" xfId="0" applyFont="1" applyFill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center" vertical="center"/>
    </xf>
    <xf numFmtId="0" fontId="34" fillId="0" borderId="20" xfId="0" applyFont="1" applyFill="1" applyBorder="1" applyProtection="1">
      <alignment vertical="center"/>
    </xf>
    <xf numFmtId="177" fontId="31" fillId="0" borderId="8" xfId="0" applyNumberFormat="1" applyFont="1" applyBorder="1" applyAlignment="1" applyProtection="1">
      <alignment horizontal="center" vertical="center"/>
    </xf>
    <xf numFmtId="0" fontId="34" fillId="0" borderId="19" xfId="0" applyFont="1" applyFill="1" applyBorder="1" applyAlignment="1" applyProtection="1">
      <alignment horizontal="right" vertical="center"/>
    </xf>
    <xf numFmtId="0" fontId="37" fillId="0" borderId="5" xfId="0" applyFont="1" applyFill="1" applyBorder="1" applyAlignment="1" applyProtection="1">
      <alignment horizontal="center" vertical="center"/>
    </xf>
    <xf numFmtId="0" fontId="34" fillId="0" borderId="21" xfId="0" applyFont="1" applyFill="1" applyBorder="1" applyAlignment="1" applyProtection="1">
      <alignment horizontal="right" vertical="center" wrapText="1"/>
    </xf>
    <xf numFmtId="0" fontId="34" fillId="0" borderId="5" xfId="0" applyFont="1" applyFill="1" applyBorder="1" applyAlignment="1" applyProtection="1">
      <alignment horizontal="right" vertical="center" wrapText="1"/>
    </xf>
    <xf numFmtId="0" fontId="40" fillId="0" borderId="8" xfId="0" applyFont="1" applyFill="1" applyBorder="1" applyAlignment="1" applyProtection="1">
      <alignment horizontal="center" vertical="center"/>
    </xf>
    <xf numFmtId="0" fontId="34" fillId="0" borderId="22" xfId="0" applyFont="1" applyFill="1" applyBorder="1" applyAlignment="1" applyProtection="1">
      <alignment horizontal="center" vertical="center"/>
    </xf>
    <xf numFmtId="0" fontId="34" fillId="0" borderId="7" xfId="0" applyFont="1" applyFill="1" applyBorder="1" applyProtection="1">
      <alignment vertical="center"/>
    </xf>
    <xf numFmtId="0" fontId="39" fillId="0" borderId="9" xfId="0" applyFont="1" applyBorder="1" applyAlignment="1" applyProtection="1">
      <alignment horizontal="left" vertical="center" shrinkToFit="1"/>
    </xf>
    <xf numFmtId="0" fontId="34" fillId="0" borderId="22" xfId="0" applyFont="1" applyFill="1" applyBorder="1" applyAlignment="1" applyProtection="1">
      <alignment horizontal="right" vertical="center"/>
    </xf>
    <xf numFmtId="176" fontId="39" fillId="0" borderId="8" xfId="0" applyNumberFormat="1" applyFont="1" applyFill="1" applyBorder="1" applyAlignment="1" applyProtection="1">
      <alignment horizontal="right" vertical="center"/>
    </xf>
    <xf numFmtId="0" fontId="34" fillId="0" borderId="6" xfId="0" applyFont="1" applyBorder="1" applyAlignment="1" applyProtection="1">
      <alignment horizontal="center" vertical="center" shrinkToFit="1"/>
    </xf>
    <xf numFmtId="0" fontId="34" fillId="0" borderId="9" xfId="0" applyFont="1" applyBorder="1" applyProtection="1">
      <alignment vertical="center"/>
    </xf>
    <xf numFmtId="0" fontId="34" fillId="0" borderId="8" xfId="0" applyFont="1" applyBorder="1" applyProtection="1">
      <alignment vertical="center"/>
    </xf>
    <xf numFmtId="0" fontId="34" fillId="0" borderId="16" xfId="0" applyFont="1" applyFill="1" applyBorder="1" applyAlignment="1" applyProtection="1">
      <alignment horizontal="left" vertical="center" wrapText="1" shrinkToFit="1"/>
    </xf>
    <xf numFmtId="0" fontId="34" fillId="0" borderId="24" xfId="0" applyFont="1" applyFill="1" applyBorder="1" applyProtection="1">
      <alignment vertical="center"/>
    </xf>
    <xf numFmtId="0" fontId="34" fillId="0" borderId="16" xfId="0" applyFont="1" applyFill="1" applyBorder="1" applyAlignment="1" applyProtection="1">
      <alignment horizontal="left" vertical="center" shrinkToFit="1"/>
    </xf>
    <xf numFmtId="0" fontId="34" fillId="0" borderId="22" xfId="0" applyFont="1" applyFill="1" applyBorder="1" applyAlignment="1" applyProtection="1">
      <alignment horizontal="right" vertical="center" shrinkToFit="1"/>
    </xf>
    <xf numFmtId="178" fontId="39" fillId="0" borderId="21" xfId="1" applyNumberFormat="1" applyFont="1" applyFill="1" applyBorder="1" applyAlignment="1" applyProtection="1">
      <alignment horizontal="right" vertical="center"/>
    </xf>
    <xf numFmtId="38" fontId="39" fillId="0" borderId="21" xfId="1" applyFont="1" applyFill="1" applyBorder="1" applyAlignment="1" applyProtection="1">
      <alignment horizontal="right" vertical="center"/>
    </xf>
    <xf numFmtId="38" fontId="42" fillId="0" borderId="22" xfId="1" applyFont="1" applyFill="1" applyBorder="1" applyAlignment="1" applyProtection="1">
      <alignment horizontal="right" vertical="center"/>
    </xf>
    <xf numFmtId="0" fontId="34" fillId="0" borderId="8" xfId="0" applyFont="1" applyBorder="1" applyAlignment="1" applyProtection="1">
      <alignment horizontal="center" vertical="center" shrinkToFit="1"/>
    </xf>
    <xf numFmtId="0" fontId="34" fillId="0" borderId="17" xfId="0" applyFont="1" applyBorder="1" applyAlignment="1" applyProtection="1">
      <alignment horizontal="center" vertical="center" wrapText="1" shrinkToFit="1"/>
    </xf>
    <xf numFmtId="0" fontId="34" fillId="0" borderId="14" xfId="0" applyFont="1" applyBorder="1" applyAlignment="1" applyProtection="1">
      <alignment horizontal="center" vertical="center" wrapText="1" shrinkToFit="1"/>
    </xf>
    <xf numFmtId="0" fontId="34" fillId="0" borderId="14" xfId="0" applyFont="1" applyBorder="1" applyAlignment="1" applyProtection="1">
      <alignment vertical="center" wrapText="1" shrinkToFit="1"/>
    </xf>
    <xf numFmtId="0" fontId="43" fillId="0" borderId="18" xfId="0" applyFont="1" applyFill="1" applyBorder="1" applyAlignment="1" applyProtection="1">
      <alignment horizontal="center" vertical="center" shrinkToFit="1"/>
    </xf>
    <xf numFmtId="0" fontId="34" fillId="0" borderId="17" xfId="0" applyFont="1" applyFill="1" applyBorder="1" applyProtection="1">
      <alignment vertical="center"/>
    </xf>
    <xf numFmtId="0" fontId="44" fillId="0" borderId="14" xfId="0" applyFont="1" applyFill="1" applyBorder="1" applyAlignment="1" applyProtection="1">
      <alignment horizontal="center" vertical="center"/>
    </xf>
    <xf numFmtId="38" fontId="39" fillId="0" borderId="21" xfId="1" applyFont="1" applyFill="1" applyBorder="1" applyAlignment="1" applyProtection="1">
      <alignment horizontal="right" vertical="center" shrinkToFit="1"/>
    </xf>
    <xf numFmtId="38" fontId="39" fillId="0" borderId="5" xfId="1" applyFont="1" applyFill="1" applyBorder="1" applyAlignment="1" applyProtection="1">
      <alignment horizontal="right" vertical="center" shrinkToFit="1"/>
    </xf>
    <xf numFmtId="0" fontId="34" fillId="0" borderId="9" xfId="0" applyFont="1" applyFill="1" applyBorder="1" applyAlignment="1" applyProtection="1">
      <alignment horizontal="center" vertical="center" shrinkToFit="1"/>
    </xf>
    <xf numFmtId="0" fontId="34" fillId="0" borderId="21" xfId="0" applyFont="1" applyBorder="1" applyAlignment="1" applyProtection="1">
      <alignment horizontal="center" vertical="center" wrapText="1" shrinkToFit="1"/>
    </xf>
    <xf numFmtId="0" fontId="34" fillId="0" borderId="0" xfId="0" applyFont="1" applyBorder="1" applyAlignment="1" applyProtection="1">
      <alignment horizontal="center" vertical="center" wrapText="1" shrinkToFit="1"/>
    </xf>
    <xf numFmtId="0" fontId="39" fillId="0" borderId="0" xfId="0" applyFont="1" applyBorder="1" applyAlignment="1" applyProtection="1">
      <alignment horizontal="center"/>
    </xf>
    <xf numFmtId="0" fontId="43" fillId="0" borderId="5" xfId="0" applyFont="1" applyFill="1" applyBorder="1" applyAlignment="1" applyProtection="1">
      <alignment horizontal="center" vertical="center" shrinkToFit="1"/>
    </xf>
    <xf numFmtId="0" fontId="34" fillId="0" borderId="21" xfId="0" applyFont="1" applyFill="1" applyBorder="1" applyProtection="1">
      <alignment vertical="center"/>
    </xf>
    <xf numFmtId="0" fontId="45" fillId="0" borderId="0" xfId="0" applyFont="1" applyFill="1" applyBorder="1" applyAlignment="1" applyProtection="1">
      <alignment horizontal="center" vertical="center"/>
    </xf>
    <xf numFmtId="0" fontId="44" fillId="0" borderId="0" xfId="0" applyFont="1" applyFill="1" applyBorder="1" applyAlignment="1" applyProtection="1">
      <alignment horizontal="center" vertical="center"/>
    </xf>
    <xf numFmtId="0" fontId="34" fillId="0" borderId="22" xfId="0" applyFont="1" applyFill="1" applyBorder="1" applyAlignment="1" applyProtection="1">
      <alignment horizontal="center" vertical="center" shrinkToFit="1"/>
    </xf>
    <xf numFmtId="0" fontId="34" fillId="0" borderId="9" xfId="0" applyFont="1" applyBorder="1">
      <alignment vertical="center"/>
    </xf>
    <xf numFmtId="0" fontId="34" fillId="0" borderId="23" xfId="0" applyFont="1" applyFill="1" applyBorder="1" applyProtection="1">
      <alignment vertical="center"/>
    </xf>
    <xf numFmtId="0" fontId="44" fillId="0" borderId="16" xfId="0" applyFont="1" applyFill="1" applyBorder="1" applyAlignment="1" applyProtection="1">
      <alignment horizontal="center" vertical="center"/>
    </xf>
    <xf numFmtId="0" fontId="43" fillId="0" borderId="24" xfId="0" applyFont="1" applyFill="1" applyBorder="1" applyAlignment="1" applyProtection="1">
      <alignment horizontal="center" vertical="center" shrinkToFit="1"/>
    </xf>
    <xf numFmtId="0" fontId="34" fillId="0" borderId="30" xfId="0" applyFont="1" applyFill="1" applyBorder="1" applyAlignment="1" applyProtection="1">
      <alignment horizontal="center" vertical="center"/>
    </xf>
    <xf numFmtId="0" fontId="37" fillId="0" borderId="31" xfId="0" applyFont="1" applyBorder="1" applyAlignment="1" applyProtection="1">
      <alignment horizontal="center" vertical="center"/>
    </xf>
    <xf numFmtId="0" fontId="34" fillId="0" borderId="16" xfId="0" applyFont="1" applyFill="1" applyBorder="1" applyAlignment="1" applyProtection="1">
      <alignment vertical="center" shrinkToFit="1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30" xfId="0" applyFont="1" applyBorder="1" applyAlignment="1" applyProtection="1">
      <alignment horizontal="center" vertical="center"/>
    </xf>
    <xf numFmtId="0" fontId="34" fillId="0" borderId="23" xfId="0" applyFont="1" applyBorder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/>
    </xf>
    <xf numFmtId="0" fontId="31" fillId="0" borderId="9" xfId="0" applyFont="1" applyBorder="1" applyAlignment="1" applyProtection="1">
      <alignment horizontal="right" vertical="center"/>
    </xf>
    <xf numFmtId="0" fontId="39" fillId="0" borderId="9" xfId="0" applyNumberFormat="1" applyFont="1" applyBorder="1" applyAlignment="1" applyProtection="1">
      <alignment horizontal="left" vertical="center"/>
    </xf>
    <xf numFmtId="0" fontId="34" fillId="0" borderId="23" xfId="0" applyFont="1" applyBorder="1" applyAlignment="1" applyProtection="1">
      <alignment horizontal="center" vertical="center" wrapText="1" shrinkToFit="1"/>
    </xf>
    <xf numFmtId="0" fontId="34" fillId="0" borderId="16" xfId="0" applyFont="1" applyBorder="1" applyAlignment="1" applyProtection="1">
      <alignment horizontal="center" vertical="center" wrapText="1" shrinkToFit="1"/>
    </xf>
    <xf numFmtId="0" fontId="34" fillId="0" borderId="16" xfId="0" applyFont="1" applyFill="1" applyBorder="1" applyAlignment="1" applyProtection="1"/>
    <xf numFmtId="0" fontId="31" fillId="0" borderId="9" xfId="0" applyFont="1" applyBorder="1" applyAlignment="1" applyProtection="1">
      <alignment horizontal="center" vertical="center"/>
    </xf>
    <xf numFmtId="0" fontId="31" fillId="0" borderId="23" xfId="0" applyFont="1" applyBorder="1" applyAlignment="1" applyProtection="1">
      <alignment horizontal="center" vertical="center"/>
    </xf>
    <xf numFmtId="0" fontId="34" fillId="0" borderId="23" xfId="0" applyFont="1" applyBorder="1" applyAlignment="1">
      <alignment horizontal="left" vertical="center"/>
    </xf>
    <xf numFmtId="0" fontId="34" fillId="0" borderId="16" xfId="0" applyFont="1" applyBorder="1" applyAlignment="1">
      <alignment horizontal="left" vertical="center"/>
    </xf>
    <xf numFmtId="0" fontId="31" fillId="0" borderId="24" xfId="0" applyFont="1" applyBorder="1" applyAlignment="1" applyProtection="1">
      <alignment horizontal="center" vertical="center"/>
    </xf>
    <xf numFmtId="0" fontId="36" fillId="0" borderId="0" xfId="0" applyFont="1">
      <alignment vertical="center"/>
    </xf>
    <xf numFmtId="0" fontId="46" fillId="0" borderId="0" xfId="0" applyFont="1" applyBorder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33" fillId="0" borderId="0" xfId="0" applyFont="1" applyBorder="1" applyAlignment="1" applyProtection="1">
      <alignment horizontal="center" vertical="center"/>
      <protection locked="0"/>
    </xf>
    <xf numFmtId="0" fontId="33" fillId="0" borderId="0" xfId="0" applyFont="1" applyBorder="1" applyAlignment="1">
      <alignment horizontal="center" vertical="center"/>
    </xf>
    <xf numFmtId="0" fontId="34" fillId="0" borderId="0" xfId="0" applyFont="1" applyProtection="1">
      <alignment vertical="center"/>
      <protection locked="0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38" fontId="32" fillId="0" borderId="0" xfId="0" applyNumberFormat="1" applyFont="1" applyAlignment="1">
      <alignment horizontal="center" vertical="center"/>
    </xf>
    <xf numFmtId="0" fontId="32" fillId="0" borderId="0" xfId="0" applyFont="1" applyBorder="1" applyAlignment="1" applyProtection="1">
      <alignment horizontal="center" vertical="center"/>
      <protection locked="0"/>
    </xf>
    <xf numFmtId="0" fontId="35" fillId="0" borderId="0" xfId="0" applyFont="1" applyFill="1" applyAlignment="1">
      <alignment horizontal="left" vertical="center"/>
    </xf>
    <xf numFmtId="0" fontId="48" fillId="0" borderId="0" xfId="0" applyFont="1">
      <alignment vertical="center"/>
    </xf>
    <xf numFmtId="0" fontId="48" fillId="0" borderId="0" xfId="0" applyFont="1" applyFill="1" applyBorder="1" applyAlignment="1">
      <alignment vertical="center"/>
    </xf>
    <xf numFmtId="0" fontId="48" fillId="0" borderId="0" xfId="0" applyFont="1" applyFill="1" applyBorder="1">
      <alignment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vertical="center"/>
    </xf>
  </cellXfs>
  <cellStyles count="2">
    <cellStyle name="標準" xfId="0" builtinId="0"/>
    <cellStyle name="桁区切り" xfId="1" builtinId="6"/>
  </cellStyles>
  <dxfs count="29"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99CC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99CC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theme="7" tint="0.8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GBox" lockText="1" noThreeD="1"/>
</file>

<file path=xl/ctrlProps/ctrlProp10.xml><?xml version="1.0" encoding="utf-8"?>
<formControlPr xmlns="http://schemas.microsoft.com/office/spreadsheetml/2009/9/main" objectType="CheckBox" fmlaLink="'様式第２号　事業計画書'!$Z$82" lockText="1" noThreeD="1"/>
</file>

<file path=xl/ctrlProps/ctrlProp11.xml><?xml version="1.0" encoding="utf-8"?>
<formControlPr xmlns="http://schemas.microsoft.com/office/spreadsheetml/2009/9/main" objectType="Radio" firstButton="1" fmlaLink="$AM$10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lockText="1" noThreeD="1"/>
</file>

<file path=xl/ctrlProps/ctrlProp14.xml><?xml version="1.0" encoding="utf-8"?>
<formControlPr xmlns="http://schemas.microsoft.com/office/spreadsheetml/2009/9/main" objectType="Radio" firstButton="1" fmlaLink="$AM$5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CheckBox" fmlaLink="'様式第２号　事業計画書'!$Z$51" lockText="1" noThreeD="1"/>
</file>

<file path=xl/ctrlProps/ctrlProp3.xml><?xml version="1.0" encoding="utf-8"?>
<formControlPr xmlns="http://schemas.microsoft.com/office/spreadsheetml/2009/9/main" objectType="CheckBox" fmlaLink="'様式第２号　事業計画書'!$AB$51" lockText="1" noThreeD="1"/>
</file>

<file path=xl/ctrlProps/ctrlProp4.xml><?xml version="1.0" encoding="utf-8"?>
<formControlPr xmlns="http://schemas.microsoft.com/office/spreadsheetml/2009/9/main" objectType="CheckBox" fmlaLink="'様式第２号　事業計画書'!$AD$51" lockText="1" noThreeD="1"/>
</file>

<file path=xl/ctrlProps/ctrlProp5.xml><?xml version="1.0" encoding="utf-8"?>
<formControlPr xmlns="http://schemas.microsoft.com/office/spreadsheetml/2009/9/main" objectType="CheckBox" fmlaLink="'様式第２号　事業計画書'!$Z$3" lockText="1" noThreeD="1"/>
</file>

<file path=xl/ctrlProps/ctrlProp6.xml><?xml version="1.0" encoding="utf-8"?>
<formControlPr xmlns="http://schemas.microsoft.com/office/spreadsheetml/2009/9/main" objectType="CheckBox" fmlaLink="'様式第２号　事業計画書'!$AC$3" lockText="1" noThreeD="1"/>
</file>

<file path=xl/ctrlProps/ctrlProp7.xml><?xml version="1.0" encoding="utf-8"?>
<formControlPr xmlns="http://schemas.microsoft.com/office/spreadsheetml/2009/9/main" objectType="CheckBox" fmlaLink="'様式第２号　事業計画書'!$AF$3" lockText="1" noThreeD="1"/>
</file>

<file path=xl/ctrlProps/ctrlProp8.xml><?xml version="1.0" encoding="utf-8"?>
<formControlPr xmlns="http://schemas.microsoft.com/office/spreadsheetml/2009/9/main" objectType="CheckBox" fmlaLink="'様式第２号　事業計画書'!$Z$80" lockText="1" noThreeD="1"/>
</file>

<file path=xl/ctrlProps/ctrlProp9.xml><?xml version="1.0" encoding="utf-8"?>
<formControlPr xmlns="http://schemas.microsoft.com/office/spreadsheetml/2009/9/main" objectType="CheckBox" fmlaLink="'様式第２号　事業計画書'!$Z$81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189865</xdr:colOff>
          <xdr:row>9</xdr:row>
          <xdr:rowOff>189865</xdr:rowOff>
        </xdr:from>
        <xdr:to xmlns:xdr="http://schemas.openxmlformats.org/drawingml/2006/spreadsheetDrawing">
          <xdr:col>14</xdr:col>
          <xdr:colOff>107315</xdr:colOff>
          <xdr:row>12</xdr:row>
          <xdr:rowOff>1270</xdr:rowOff>
        </xdr:to>
        <xdr:sp textlink="">
          <xdr:nvSpPr>
            <xdr:cNvPr id="2168" name="グループ 120" hidden="1">
              <a:extLst>
                <a:ext uri="{63B3BB69-23CF-44E3-9099-C40C66FF867C}">
                  <a14:compatExt spid="_x0000_s216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42465" y="2094865"/>
              <a:ext cx="1231900" cy="41148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38</xdr:col>
      <xdr:colOff>85725</xdr:colOff>
      <xdr:row>1</xdr:row>
      <xdr:rowOff>0</xdr:rowOff>
    </xdr:from>
    <xdr:to xmlns:xdr="http://schemas.openxmlformats.org/drawingml/2006/spreadsheetDrawing">
      <xdr:col>74</xdr:col>
      <xdr:colOff>212725</xdr:colOff>
      <xdr:row>4</xdr:row>
      <xdr:rowOff>0</xdr:rowOff>
    </xdr:to>
    <xdr:sp macro="" textlink="">
      <xdr:nvSpPr>
        <xdr:cNvPr id="2" name="四角形 1"/>
        <xdr:cNvSpPr/>
      </xdr:nvSpPr>
      <xdr:spPr>
        <a:xfrm>
          <a:off x="8410575" y="161925"/>
          <a:ext cx="8137525" cy="742950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b="1"/>
            <a:t>値取得用</a:t>
          </a:r>
          <a:endParaRPr kumimoji="1" lang="ja-JP" altLang="en-US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19050</xdr:colOff>
          <xdr:row>110</xdr:row>
          <xdr:rowOff>208915</xdr:rowOff>
        </xdr:from>
        <xdr:to xmlns:xdr="http://schemas.openxmlformats.org/drawingml/2006/spreadsheetDrawing">
          <xdr:col>5</xdr:col>
          <xdr:colOff>107950</xdr:colOff>
          <xdr:row>112</xdr:row>
          <xdr:rowOff>0</xdr:rowOff>
        </xdr:to>
        <xdr:sp textlink="">
          <xdr:nvSpPr>
            <xdr:cNvPr id="2053" name="チェック 5" hidden="1">
              <a:extLst>
                <a:ext uri="{63B3BB69-23CF-44E3-9099-C40C66FF867C}">
                  <a14:compatExt spid="_x0000_s205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5350" y="24173815"/>
              <a:ext cx="3079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15875</xdr:colOff>
          <xdr:row>112</xdr:row>
          <xdr:rowOff>3175</xdr:rowOff>
        </xdr:from>
        <xdr:to xmlns:xdr="http://schemas.openxmlformats.org/drawingml/2006/spreadsheetDrawing">
          <xdr:col>5</xdr:col>
          <xdr:colOff>104775</xdr:colOff>
          <xdr:row>113</xdr:row>
          <xdr:rowOff>3810</xdr:rowOff>
        </xdr:to>
        <xdr:sp textlink="">
          <xdr:nvSpPr>
            <xdr:cNvPr id="2054" name="チェック 6" hidden="1">
              <a:extLst>
                <a:ext uri="{63B3BB69-23CF-44E3-9099-C40C66FF867C}">
                  <a14:compatExt spid="_x0000_s20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2175" y="24387175"/>
              <a:ext cx="307975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15875</xdr:colOff>
          <xdr:row>112</xdr:row>
          <xdr:rowOff>207010</xdr:rowOff>
        </xdr:from>
        <xdr:to xmlns:xdr="http://schemas.openxmlformats.org/drawingml/2006/spreadsheetDrawing">
          <xdr:col>5</xdr:col>
          <xdr:colOff>104775</xdr:colOff>
          <xdr:row>113</xdr:row>
          <xdr:rowOff>208915</xdr:rowOff>
        </xdr:to>
        <xdr:sp textlink="">
          <xdr:nvSpPr>
            <xdr:cNvPr id="2055" name="チェック 7" hidden="1">
              <a:extLst>
                <a:ext uri="{63B3BB69-23CF-44E3-9099-C40C66FF867C}">
                  <a14:compatExt spid="_x0000_s20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892175" y="24591010"/>
              <a:ext cx="307975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28575</xdr:colOff>
          <xdr:row>8</xdr:row>
          <xdr:rowOff>180975</xdr:rowOff>
        </xdr:from>
        <xdr:to xmlns:xdr="http://schemas.openxmlformats.org/drawingml/2006/spreadsheetDrawing">
          <xdr:col>4</xdr:col>
          <xdr:colOff>117475</xdr:colOff>
          <xdr:row>10</xdr:row>
          <xdr:rowOff>24130</xdr:rowOff>
        </xdr:to>
        <xdr:sp textlink="">
          <xdr:nvSpPr>
            <xdr:cNvPr id="2056" name="チェック 8" hidden="1">
              <a:extLst>
                <a:ext uri="{63B3BB69-23CF-44E3-9099-C40C66FF867C}">
                  <a14:compatExt spid="_x0000_s205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685800" y="1885950"/>
              <a:ext cx="307975" cy="24320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164465</xdr:colOff>
          <xdr:row>8</xdr:row>
          <xdr:rowOff>180975</xdr:rowOff>
        </xdr:from>
        <xdr:to xmlns:xdr="http://schemas.openxmlformats.org/drawingml/2006/spreadsheetDrawing">
          <xdr:col>9</xdr:col>
          <xdr:colOff>34290</xdr:colOff>
          <xdr:row>10</xdr:row>
          <xdr:rowOff>22860</xdr:rowOff>
        </xdr:to>
        <xdr:sp textlink="">
          <xdr:nvSpPr>
            <xdr:cNvPr id="2057" name="チェック 9" hidden="1">
              <a:extLst>
                <a:ext uri="{63B3BB69-23CF-44E3-9099-C40C66FF867C}">
                  <a14:compatExt spid="_x0000_s205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697990" y="1885950"/>
              <a:ext cx="307975" cy="24193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16</xdr:col>
          <xdr:colOff>16510</xdr:colOff>
          <xdr:row>8</xdr:row>
          <xdr:rowOff>172720</xdr:rowOff>
        </xdr:from>
        <xdr:to xmlns:xdr="http://schemas.openxmlformats.org/drawingml/2006/spreadsheetDrawing">
          <xdr:col>17</xdr:col>
          <xdr:colOff>107950</xdr:colOff>
          <xdr:row>10</xdr:row>
          <xdr:rowOff>29210</xdr:rowOff>
        </xdr:to>
        <xdr:sp textlink="">
          <xdr:nvSpPr>
            <xdr:cNvPr id="2058" name="チェック 10" hidden="1">
              <a:extLst>
                <a:ext uri="{63B3BB69-23CF-44E3-9099-C40C66FF867C}">
                  <a14:compatExt spid="_x0000_s2058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3521710" y="1877695"/>
              <a:ext cx="310515" cy="256540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25400</xdr:colOff>
      <xdr:row>9</xdr:row>
      <xdr:rowOff>9525</xdr:rowOff>
    </xdr:from>
    <xdr:to xmlns:xdr="http://schemas.openxmlformats.org/drawingml/2006/spreadsheetDrawing">
      <xdr:col>2</xdr:col>
      <xdr:colOff>58420</xdr:colOff>
      <xdr:row>11</xdr:row>
      <xdr:rowOff>147955</xdr:rowOff>
    </xdr:to>
    <xdr:sp macro="" textlink="">
      <xdr:nvSpPr>
        <xdr:cNvPr id="2059" name="図形 58"/>
        <xdr:cNvSpPr/>
      </xdr:nvSpPr>
      <xdr:spPr>
        <a:xfrm>
          <a:off x="463550" y="1914525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 xmlns:xdr="http://schemas.openxmlformats.org/drawingml/2006/spreadsheetDrawing">
      <xdr:col>15</xdr:col>
      <xdr:colOff>15875</xdr:colOff>
      <xdr:row>9</xdr:row>
      <xdr:rowOff>52070</xdr:rowOff>
    </xdr:from>
    <xdr:to xmlns:xdr="http://schemas.openxmlformats.org/drawingml/2006/spreadsheetDrawing">
      <xdr:col>15</xdr:col>
      <xdr:colOff>48895</xdr:colOff>
      <xdr:row>11</xdr:row>
      <xdr:rowOff>190500</xdr:rowOff>
    </xdr:to>
    <xdr:sp macro="" textlink="">
      <xdr:nvSpPr>
        <xdr:cNvPr id="2060" name="図形 59"/>
        <xdr:cNvSpPr/>
      </xdr:nvSpPr>
      <xdr:spPr>
        <a:xfrm rot="10800000">
          <a:off x="3302000" y="1957070"/>
          <a:ext cx="33020" cy="538480"/>
        </a:xfrm>
        <a:prstGeom prst="leftBracket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140</xdr:row>
          <xdr:rowOff>0</xdr:rowOff>
        </xdr:from>
        <xdr:to xmlns:xdr="http://schemas.openxmlformats.org/drawingml/2006/spreadsheetDrawing">
          <xdr:col>3</xdr:col>
          <xdr:colOff>86995</xdr:colOff>
          <xdr:row>141</xdr:row>
          <xdr:rowOff>1905</xdr:rowOff>
        </xdr:to>
        <xdr:sp textlink="">
          <xdr:nvSpPr>
            <xdr:cNvPr id="2123" name="チェック 75" hidden="1">
              <a:extLst>
                <a:ext uri="{63B3BB69-23CF-44E3-9099-C40C66FF867C}">
                  <a14:compatExt spid="_x0000_s2123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30460950"/>
              <a:ext cx="30607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141</xdr:row>
          <xdr:rowOff>0</xdr:rowOff>
        </xdr:from>
        <xdr:to xmlns:xdr="http://schemas.openxmlformats.org/drawingml/2006/spreadsheetDrawing">
          <xdr:col>3</xdr:col>
          <xdr:colOff>86995</xdr:colOff>
          <xdr:row>142</xdr:row>
          <xdr:rowOff>1905</xdr:rowOff>
        </xdr:to>
        <xdr:sp textlink="">
          <xdr:nvSpPr>
            <xdr:cNvPr id="2124" name="チェック 76" hidden="1">
              <a:extLst>
                <a:ext uri="{63B3BB69-23CF-44E3-9099-C40C66FF867C}">
                  <a14:compatExt spid="_x0000_s212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30670500"/>
              <a:ext cx="306070" cy="21145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142</xdr:row>
          <xdr:rowOff>0</xdr:rowOff>
        </xdr:from>
        <xdr:to xmlns:xdr="http://schemas.openxmlformats.org/drawingml/2006/spreadsheetDrawing">
          <xdr:col>3</xdr:col>
          <xdr:colOff>86995</xdr:colOff>
          <xdr:row>143</xdr:row>
          <xdr:rowOff>635</xdr:rowOff>
        </xdr:to>
        <xdr:sp textlink="">
          <xdr:nvSpPr>
            <xdr:cNvPr id="2125" name="チェック 77" hidden="1">
              <a:extLst>
                <a:ext uri="{63B3BB69-23CF-44E3-9099-C40C66FF867C}">
                  <a14:compatExt spid="_x0000_s212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8150" y="30880050"/>
              <a:ext cx="306070" cy="21018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8</xdr:col>
          <xdr:colOff>217805</xdr:colOff>
          <xdr:row>9</xdr:row>
          <xdr:rowOff>191135</xdr:rowOff>
        </xdr:from>
        <xdr:to xmlns:xdr="http://schemas.openxmlformats.org/drawingml/2006/spreadsheetDrawing">
          <xdr:col>10</xdr:col>
          <xdr:colOff>103505</xdr:colOff>
          <xdr:row>11</xdr:row>
          <xdr:rowOff>635</xdr:rowOff>
        </xdr:to>
        <xdr:sp textlink="">
          <xdr:nvSpPr>
            <xdr:cNvPr id="2154" name="オプション 106" hidden="1">
              <a:extLst>
                <a:ext uri="{63B3BB69-23CF-44E3-9099-C40C66FF867C}">
                  <a14:compatExt spid="_x0000_s215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0405" y="2096135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9</xdr:col>
          <xdr:colOff>4445</xdr:colOff>
          <xdr:row>10</xdr:row>
          <xdr:rowOff>180975</xdr:rowOff>
        </xdr:from>
        <xdr:to xmlns:xdr="http://schemas.openxmlformats.org/drawingml/2006/spreadsheetDrawing">
          <xdr:col>10</xdr:col>
          <xdr:colOff>109220</xdr:colOff>
          <xdr:row>11</xdr:row>
          <xdr:rowOff>190500</xdr:rowOff>
        </xdr:to>
        <xdr:sp textlink="">
          <xdr:nvSpPr>
            <xdr:cNvPr id="2155" name="オプション 107" hidden="1">
              <a:extLst>
                <a:ext uri="{63B3BB69-23CF-44E3-9099-C40C66FF867C}">
                  <a14:compatExt spid="_x0000_s215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1976120" y="2286000"/>
              <a:ext cx="32385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215900</xdr:colOff>
          <xdr:row>57</xdr:row>
          <xdr:rowOff>0</xdr:rowOff>
        </xdr:from>
        <xdr:to xmlns:xdr="http://schemas.openxmlformats.org/drawingml/2006/spreadsheetDrawing">
          <xdr:col>24</xdr:col>
          <xdr:colOff>217805</xdr:colOff>
          <xdr:row>61</xdr:row>
          <xdr:rowOff>22225</xdr:rowOff>
        </xdr:to>
        <xdr:sp textlink="">
          <xdr:nvSpPr>
            <xdr:cNvPr id="2161" name="グループ 113" hidden="1">
              <a:extLst>
                <a:ext uri="{63B3BB69-23CF-44E3-9099-C40C66FF867C}">
                  <a14:compatExt spid="_x0000_s2161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34975" y="12315825"/>
              <a:ext cx="5040630" cy="97472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3175</xdr:colOff>
          <xdr:row>57</xdr:row>
          <xdr:rowOff>7620</xdr:rowOff>
        </xdr:from>
        <xdr:to xmlns:xdr="http://schemas.openxmlformats.org/drawingml/2006/spreadsheetDrawing">
          <xdr:col>3</xdr:col>
          <xdr:colOff>93980</xdr:colOff>
          <xdr:row>57</xdr:row>
          <xdr:rowOff>216535</xdr:rowOff>
        </xdr:to>
        <xdr:sp textlink="">
          <xdr:nvSpPr>
            <xdr:cNvPr id="2164" name="オプション 116" hidden="1">
              <a:extLst>
                <a:ext uri="{63B3BB69-23CF-44E3-9099-C40C66FF867C}">
                  <a14:compatExt spid="_x0000_s2164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1325" y="12323445"/>
              <a:ext cx="309880" cy="20891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58</xdr:row>
          <xdr:rowOff>2540</xdr:rowOff>
        </xdr:from>
        <xdr:to xmlns:xdr="http://schemas.openxmlformats.org/drawingml/2006/spreadsheetDrawing">
          <xdr:col>3</xdr:col>
          <xdr:colOff>99695</xdr:colOff>
          <xdr:row>58</xdr:row>
          <xdr:rowOff>221615</xdr:rowOff>
        </xdr:to>
        <xdr:sp textlink="">
          <xdr:nvSpPr>
            <xdr:cNvPr id="2165" name="オプション 117" hidden="1">
              <a:extLst>
                <a:ext uri="{63B3BB69-23CF-44E3-9099-C40C66FF867C}">
                  <a14:compatExt spid="_x0000_s2165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556490"/>
              <a:ext cx="309880" cy="219075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59</xdr:row>
          <xdr:rowOff>2540</xdr:rowOff>
        </xdr:from>
        <xdr:to xmlns:xdr="http://schemas.openxmlformats.org/drawingml/2006/spreadsheetDrawing">
          <xdr:col>3</xdr:col>
          <xdr:colOff>99695</xdr:colOff>
          <xdr:row>59</xdr:row>
          <xdr:rowOff>212090</xdr:rowOff>
        </xdr:to>
        <xdr:sp textlink="">
          <xdr:nvSpPr>
            <xdr:cNvPr id="2166" name="オプション 118" hidden="1">
              <a:extLst>
                <a:ext uri="{63B3BB69-23CF-44E3-9099-C40C66FF867C}">
                  <a14:compatExt spid="_x0000_s2166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2794615"/>
              <a:ext cx="309880" cy="20955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8890</xdr:colOff>
          <xdr:row>60</xdr:row>
          <xdr:rowOff>2540</xdr:rowOff>
        </xdr:from>
        <xdr:to xmlns:xdr="http://schemas.openxmlformats.org/drawingml/2006/spreadsheetDrawing">
          <xdr:col>3</xdr:col>
          <xdr:colOff>99695</xdr:colOff>
          <xdr:row>60</xdr:row>
          <xdr:rowOff>212725</xdr:rowOff>
        </xdr:to>
        <xdr:sp textlink="">
          <xdr:nvSpPr>
            <xdr:cNvPr id="2167" name="オプション 119" hidden="1">
              <a:extLst>
                <a:ext uri="{63B3BB69-23CF-44E3-9099-C40C66FF867C}">
                  <a14:compatExt spid="_x0000_s2167"/>
                </a:ext>
              </a:extLst>
            </xdr:cNvPr>
            <xdr:cNvSpPr>
              <a:spLocks noRot="1" noChangeShapeType="1"/>
            </xdr:cNvSpPr>
          </xdr:nvSpPr>
          <xdr:spPr>
            <a:xfrm>
              <a:off x="447040" y="13032740"/>
              <a:ext cx="309880" cy="2101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0</xdr:col>
      <xdr:colOff>114935</xdr:colOff>
      <xdr:row>0</xdr:row>
      <xdr:rowOff>150495</xdr:rowOff>
    </xdr:from>
    <xdr:to xmlns:xdr="http://schemas.openxmlformats.org/drawingml/2006/spreadsheetDrawing">
      <xdr:col>25</xdr:col>
      <xdr:colOff>105410</xdr:colOff>
      <xdr:row>2</xdr:row>
      <xdr:rowOff>320040</xdr:rowOff>
    </xdr:to>
    <xdr:sp macro="" textlink="">
      <xdr:nvSpPr>
        <xdr:cNvPr id="2169" name="四角形 214"/>
        <xdr:cNvSpPr/>
      </xdr:nvSpPr>
      <xdr:spPr>
        <a:xfrm>
          <a:off x="114935" y="150495"/>
          <a:ext cx="5467350" cy="6648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200" b="1" u="sng">
              <a:solidFill>
                <a:srgbClr val="FF0000"/>
              </a:solidFill>
            </a:rPr>
            <a:t>はじめに導入設備を選択してください。</a:t>
          </a:r>
          <a:r>
            <a:rPr kumimoji="1" lang="ja-JP" altLang="en-US" sz="1200" b="0">
              <a:solidFill>
                <a:srgbClr val="FF0000"/>
              </a:solidFill>
            </a:rPr>
            <a:t>入力箇所が黄色くなります。</a:t>
          </a:r>
          <a:endParaRPr kumimoji="1" lang="ja-JP" altLang="en-US" sz="1200" b="0">
            <a:solidFill>
              <a:srgbClr val="FF0000"/>
            </a:solidFill>
          </a:endParaRPr>
        </a:p>
        <a:p>
          <a:pPr algn="ctr"/>
          <a:r>
            <a:rPr kumimoji="1" lang="ja-JP" altLang="en-US" sz="1200" b="0">
              <a:solidFill>
                <a:srgbClr val="FF0000"/>
              </a:solidFill>
            </a:rPr>
            <a:t>【様式第２号 事業計画書】に</a:t>
          </a:r>
          <a:r>
            <a:rPr kumimoji="1" lang="ja-JP" altLang="en-US" sz="1200" b="1">
              <a:solidFill>
                <a:srgbClr val="FF0000"/>
              </a:solidFill>
            </a:rPr>
            <a:t>計算結果が</a:t>
          </a:r>
          <a:r>
            <a:rPr kumimoji="1" lang="ja-JP" altLang="en-US" sz="1200" b="1">
              <a:solidFill>
                <a:srgbClr val="FF0000"/>
              </a:solidFill>
            </a:rPr>
            <a:t>自動で反映さ</a:t>
          </a:r>
          <a:r>
            <a:rPr kumimoji="1" lang="ja-JP" altLang="en-US" sz="1200" b="1">
              <a:solidFill>
                <a:srgbClr val="FF0000"/>
              </a:solidFill>
            </a:rPr>
            <a:t>れます。</a:t>
          </a:r>
          <a:endParaRPr kumimoji="1" lang="ja-JP" altLang="en-US" sz="12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Relationship Id="rId6" Type="http://schemas.openxmlformats.org/officeDocument/2006/relationships/ctrlProp" Target="../ctrlProps/ctrlProp3.xml" /><Relationship Id="rId7" Type="http://schemas.openxmlformats.org/officeDocument/2006/relationships/ctrlProp" Target="../ctrlProps/ctrlProp4.xml" /><Relationship Id="rId8" Type="http://schemas.openxmlformats.org/officeDocument/2006/relationships/ctrlProp" Target="../ctrlProps/ctrlProp5.xml" /><Relationship Id="rId9" Type="http://schemas.openxmlformats.org/officeDocument/2006/relationships/ctrlProp" Target="../ctrlProps/ctrlProp6.xml" /><Relationship Id="rId10" Type="http://schemas.openxmlformats.org/officeDocument/2006/relationships/ctrlProp" Target="../ctrlProps/ctrlProp7.xml" /><Relationship Id="rId11" Type="http://schemas.openxmlformats.org/officeDocument/2006/relationships/ctrlProp" Target="../ctrlProps/ctrlProp8.xml" /><Relationship Id="rId12" Type="http://schemas.openxmlformats.org/officeDocument/2006/relationships/ctrlProp" Target="../ctrlProps/ctrlProp9.xml" /><Relationship Id="rId13" Type="http://schemas.openxmlformats.org/officeDocument/2006/relationships/ctrlProp" Target="../ctrlProps/ctrlProp10.xml" /><Relationship Id="rId14" Type="http://schemas.openxmlformats.org/officeDocument/2006/relationships/ctrlProp" Target="../ctrlProps/ctrlProp11.xml" /><Relationship Id="rId15" Type="http://schemas.openxmlformats.org/officeDocument/2006/relationships/ctrlProp" Target="../ctrlProps/ctrlProp12.xml" /><Relationship Id="rId16" Type="http://schemas.openxmlformats.org/officeDocument/2006/relationships/ctrlProp" Target="../ctrlProps/ctrlProp13.xml" /><Relationship Id="rId17" Type="http://schemas.openxmlformats.org/officeDocument/2006/relationships/ctrlProp" Target="../ctrlProps/ctrlProp14.xml" /><Relationship Id="rId18" Type="http://schemas.openxmlformats.org/officeDocument/2006/relationships/ctrlProp" Target="../ctrlProps/ctrlProp15.xml" /><Relationship Id="rId19" Type="http://schemas.openxmlformats.org/officeDocument/2006/relationships/ctrlProp" Target="../ctrlProps/ctrlProp16.xml" /><Relationship Id="rId20" Type="http://schemas.openxmlformats.org/officeDocument/2006/relationships/ctrlProp" Target="../ctrlProps/ctrlProp17.xml" /><Relationship Id="rId21" Type="http://schemas.openxmlformats.org/officeDocument/2006/relationships/comments" Target="../comments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BW146"/>
  <sheetViews>
    <sheetView showGridLines="0" tabSelected="1" view="pageBreakPreview" zoomScaleSheetLayoutView="100" workbookViewId="0"/>
  </sheetViews>
  <sheetFormatPr defaultRowHeight="16.5"/>
  <cols>
    <col min="1" max="26" width="2.875" style="1" customWidth="1"/>
    <col min="27" max="35" width="2.875" style="2" customWidth="1"/>
    <col min="36" max="37" width="2.875" style="1" customWidth="1"/>
    <col min="38" max="38" width="2.875" style="2" customWidth="1"/>
    <col min="39" max="39" width="2.875" style="3" hidden="1" customWidth="1"/>
    <col min="40" max="44" width="2.875" style="4" hidden="1" customWidth="1"/>
    <col min="45" max="45" width="4.5" style="4" hidden="1" customWidth="1"/>
    <col min="46" max="46" width="2.875" style="5" hidden="1" customWidth="1"/>
    <col min="47" max="75" width="2.875" style="6" hidden="1" customWidth="1"/>
    <col min="76" max="76" width="2.875" style="1" hidden="1" customWidth="1"/>
    <col min="77" max="83" width="2.875" style="1" customWidth="1"/>
    <col min="84" max="16384" width="9" style="1" customWidth="1"/>
  </cols>
  <sheetData>
    <row r="1" spans="1:75" ht="12.75" customHeight="1"/>
    <row r="2" spans="1:75" ht="26.25" customHeight="1">
      <c r="A2" s="8"/>
      <c r="AA2" s="73"/>
    </row>
    <row r="3" spans="1:75" ht="26.25" customHeight="1">
      <c r="A3" s="8"/>
      <c r="U3" s="25"/>
      <c r="AA3" s="73"/>
      <c r="AT3" s="102"/>
    </row>
    <row r="4" spans="1:75" ht="6" customHeight="1">
      <c r="U4" s="25"/>
      <c r="AA4" s="73"/>
      <c r="AT4" s="103"/>
    </row>
    <row r="5" spans="1:75">
      <c r="A5" s="9"/>
      <c r="T5" s="66"/>
      <c r="U5" s="66"/>
      <c r="V5" s="66"/>
      <c r="W5" s="1" t="s">
        <v>77</v>
      </c>
      <c r="AA5" s="73"/>
      <c r="AT5" s="103"/>
    </row>
    <row r="6" spans="1:75" ht="6" customHeight="1">
      <c r="U6" s="25"/>
      <c r="AA6" s="73"/>
      <c r="AT6" s="103"/>
    </row>
    <row r="7" spans="1:75" s="1" customFormat="1" ht="24" customHeight="1">
      <c r="A7" s="10"/>
      <c r="B7" s="13" t="s">
        <v>232</v>
      </c>
      <c r="C7" s="20"/>
      <c r="D7" s="20"/>
      <c r="E7" s="20"/>
      <c r="F7" s="20"/>
      <c r="G7" s="20"/>
      <c r="H7" s="2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74"/>
      <c r="AB7" s="79"/>
      <c r="AC7" s="79"/>
      <c r="AD7" s="79"/>
      <c r="AE7" s="79"/>
      <c r="AF7" s="79"/>
      <c r="AG7" s="79"/>
      <c r="AH7" s="79"/>
      <c r="AI7" s="79"/>
      <c r="AJ7" s="79"/>
      <c r="AK7" s="79"/>
      <c r="AL7" s="79"/>
      <c r="AM7" s="89"/>
      <c r="AN7" s="89"/>
      <c r="AO7" s="89"/>
      <c r="AP7" s="89"/>
      <c r="AQ7" s="89"/>
      <c r="AR7" s="89"/>
      <c r="AS7" s="89"/>
      <c r="AT7" s="103"/>
      <c r="AU7" s="6"/>
      <c r="AV7" s="6"/>
      <c r="AW7" s="6"/>
      <c r="AX7" s="6"/>
      <c r="AY7" s="6"/>
      <c r="AZ7" s="6"/>
      <c r="BA7" s="6"/>
      <c r="BB7" s="6"/>
      <c r="BC7" s="142"/>
      <c r="BD7" s="116"/>
      <c r="BE7" s="142"/>
      <c r="BF7" s="6"/>
      <c r="BG7" s="6"/>
      <c r="BH7" s="102"/>
      <c r="BI7" s="102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</row>
    <row r="8" spans="1:75" ht="16.5" customHeight="1">
      <c r="A8" s="9"/>
      <c r="C8" s="21"/>
      <c r="AA8" s="73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90"/>
      <c r="AN8" s="96"/>
      <c r="AO8" s="96"/>
      <c r="AP8" s="96"/>
      <c r="AQ8" s="96"/>
      <c r="AR8" s="96"/>
      <c r="AS8" s="96"/>
      <c r="AT8" s="104"/>
      <c r="AU8" s="111"/>
      <c r="AV8" s="118"/>
      <c r="AW8" s="118"/>
      <c r="AX8" s="118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</row>
    <row r="9" spans="1:75" s="7" customFormat="1" ht="15.75" customHeight="1">
      <c r="A9" s="11"/>
      <c r="B9" s="14" t="s">
        <v>234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 t="s">
        <v>115</v>
      </c>
      <c r="R9" s="59"/>
      <c r="S9" s="14"/>
      <c r="T9" s="14"/>
      <c r="U9" s="14"/>
      <c r="V9" s="14"/>
      <c r="W9" s="14"/>
      <c r="X9" s="14"/>
      <c r="Z9" s="16"/>
      <c r="AA9" s="75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7"/>
      <c r="AM9" s="91"/>
      <c r="AN9" s="97"/>
      <c r="AO9" s="99"/>
      <c r="AP9" s="99"/>
      <c r="AQ9" s="99"/>
      <c r="AR9" s="99"/>
      <c r="AS9" s="99"/>
      <c r="AT9" s="105"/>
      <c r="AU9" s="112"/>
      <c r="AV9" s="112"/>
      <c r="AW9" s="112"/>
      <c r="AX9" s="112"/>
      <c r="AY9" s="112"/>
      <c r="AZ9" s="112"/>
      <c r="BA9" s="112"/>
      <c r="BB9" s="112"/>
      <c r="BC9" s="143"/>
      <c r="BD9" s="145"/>
      <c r="BE9" s="147"/>
      <c r="BF9" s="112"/>
      <c r="BG9" s="112"/>
      <c r="BH9" s="147"/>
      <c r="BI9" s="147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</row>
    <row r="10" spans="1:75" s="7" customFormat="1" ht="15.75" customHeight="1">
      <c r="A10" s="11"/>
      <c r="B10" s="14"/>
      <c r="C10" s="15"/>
      <c r="D10" s="15"/>
      <c r="E10" s="15" t="s">
        <v>194</v>
      </c>
      <c r="F10" s="15"/>
      <c r="G10" s="15"/>
      <c r="H10" s="15"/>
      <c r="I10" s="15" t="s">
        <v>197</v>
      </c>
      <c r="J10" s="15"/>
      <c r="K10" s="15"/>
      <c r="L10" s="15"/>
      <c r="M10" s="15"/>
      <c r="N10" s="15"/>
      <c r="O10" s="15"/>
      <c r="P10" s="15"/>
      <c r="Q10" s="15"/>
      <c r="R10" s="60" t="s">
        <v>198</v>
      </c>
      <c r="S10" s="15"/>
      <c r="T10" s="15"/>
      <c r="U10" s="14"/>
      <c r="V10" s="14"/>
      <c r="W10" s="14"/>
      <c r="X10" s="14"/>
      <c r="Z10" s="72"/>
      <c r="AA10" s="75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8"/>
      <c r="AM10" s="92"/>
      <c r="AN10" s="97"/>
      <c r="AO10" s="97"/>
      <c r="AP10" s="97"/>
      <c r="AQ10" s="97"/>
      <c r="AR10" s="97"/>
      <c r="AS10" s="97"/>
      <c r="AT10" s="105"/>
      <c r="AU10" s="113"/>
      <c r="AV10" s="112"/>
      <c r="AW10" s="112"/>
      <c r="AX10" s="113"/>
      <c r="AY10" s="112"/>
      <c r="AZ10" s="112"/>
      <c r="BA10" s="136"/>
      <c r="BB10" s="112"/>
      <c r="BC10" s="112"/>
      <c r="BD10" s="113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</row>
    <row r="11" spans="1:75" s="7" customFormat="1" ht="15.75" customHeight="1">
      <c r="A11" s="11"/>
      <c r="B11" s="14"/>
      <c r="C11" s="15"/>
      <c r="D11" s="15"/>
      <c r="E11" s="15"/>
      <c r="F11" s="15"/>
      <c r="G11" s="15"/>
      <c r="H11" s="15"/>
      <c r="I11" s="15"/>
      <c r="J11" s="15"/>
      <c r="K11" s="15" t="s">
        <v>195</v>
      </c>
      <c r="L11" s="15"/>
      <c r="M11" s="15"/>
      <c r="N11" s="15"/>
      <c r="O11" s="15"/>
      <c r="P11" s="15"/>
      <c r="Q11" s="15"/>
      <c r="R11" s="60" t="s">
        <v>200</v>
      </c>
      <c r="S11" s="15"/>
      <c r="T11" s="67"/>
      <c r="U11" s="14"/>
      <c r="V11" s="14"/>
      <c r="W11" s="14"/>
      <c r="X11" s="14"/>
      <c r="Z11" s="72"/>
      <c r="AA11" s="75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8"/>
      <c r="AM11" s="93"/>
      <c r="AN11" s="97"/>
      <c r="AO11" s="97"/>
      <c r="AP11" s="97"/>
      <c r="AQ11" s="97"/>
      <c r="AR11" s="97"/>
      <c r="AS11" s="97"/>
      <c r="AT11" s="105"/>
      <c r="AU11" s="113"/>
      <c r="AV11" s="112"/>
      <c r="AW11" s="112"/>
      <c r="AX11" s="113"/>
      <c r="AY11" s="112"/>
      <c r="AZ11" s="112"/>
      <c r="BA11" s="113"/>
      <c r="BB11" s="138"/>
      <c r="BC11" s="138"/>
      <c r="BD11" s="113"/>
      <c r="BE11" s="112"/>
      <c r="BF11" s="112"/>
      <c r="BG11" s="112"/>
      <c r="BH11" s="112"/>
      <c r="BI11" s="112"/>
      <c r="BJ11" s="112"/>
      <c r="BK11" s="112"/>
      <c r="BL11" s="112"/>
      <c r="BM11" s="112"/>
      <c r="BN11" s="112"/>
      <c r="BO11" s="112"/>
      <c r="BP11" s="112"/>
      <c r="BQ11" s="112"/>
      <c r="BR11" s="112"/>
      <c r="BS11" s="112"/>
      <c r="BT11" s="112"/>
      <c r="BU11" s="112"/>
      <c r="BV11" s="112"/>
      <c r="BW11" s="112"/>
    </row>
    <row r="12" spans="1:75" ht="15.75" customHeight="1">
      <c r="A12" s="9"/>
      <c r="B12" s="15"/>
      <c r="C12" s="15"/>
      <c r="D12" s="15"/>
      <c r="E12" s="15"/>
      <c r="F12" s="15"/>
      <c r="G12" s="15"/>
      <c r="H12" s="15"/>
      <c r="I12" s="15"/>
      <c r="J12" s="15"/>
      <c r="K12" s="15" t="s">
        <v>196</v>
      </c>
      <c r="L12" s="15"/>
      <c r="M12" s="15"/>
      <c r="N12" s="15"/>
      <c r="O12" s="15"/>
      <c r="P12" s="15"/>
      <c r="Q12" s="15"/>
      <c r="R12" s="15"/>
      <c r="S12" s="15"/>
      <c r="T12" s="15"/>
      <c r="U12" s="67"/>
      <c r="V12" s="15"/>
      <c r="W12" s="15"/>
      <c r="X12" s="15"/>
      <c r="AA12" s="7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0"/>
      <c r="AM12" s="90"/>
      <c r="AN12" s="96"/>
      <c r="AO12" s="96"/>
      <c r="AP12" s="96"/>
      <c r="AQ12" s="96"/>
      <c r="AR12" s="96"/>
      <c r="AS12" s="96"/>
      <c r="AT12" s="106"/>
      <c r="AU12" s="111"/>
      <c r="AV12" s="119"/>
      <c r="AW12" s="111"/>
      <c r="AX12" s="111"/>
      <c r="AY12" s="111"/>
      <c r="AZ12" s="111"/>
      <c r="BA12" s="111"/>
      <c r="BB12" s="111"/>
      <c r="BC12" s="111"/>
      <c r="BD12" s="111"/>
      <c r="BE12" s="111"/>
      <c r="BF12" s="111"/>
      <c r="BG12" s="111"/>
      <c r="BH12" s="111"/>
      <c r="BI12" s="111"/>
    </row>
    <row r="13" spans="1:75" ht="22.5" customHeight="1">
      <c r="A13" s="9"/>
      <c r="C13" s="21"/>
      <c r="AA13" s="73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90"/>
      <c r="AN13" s="96"/>
      <c r="AO13" s="96"/>
      <c r="AP13" s="96"/>
      <c r="AQ13" s="96"/>
      <c r="AR13" s="96"/>
      <c r="AS13" s="96"/>
      <c r="AT13" s="104"/>
      <c r="AU13" s="111"/>
      <c r="AV13" s="118"/>
      <c r="AW13" s="118"/>
      <c r="AX13" s="118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</row>
    <row r="14" spans="1:75" s="1" customFormat="1" ht="24" customHeight="1">
      <c r="A14" s="10"/>
      <c r="B14" s="13" t="s">
        <v>145</v>
      </c>
      <c r="C14" s="20"/>
      <c r="D14" s="20"/>
      <c r="E14" s="20"/>
      <c r="F14" s="20"/>
      <c r="G14" s="20"/>
      <c r="H14" s="2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74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94"/>
      <c r="AN14" s="94"/>
      <c r="AO14" s="94"/>
      <c r="AP14" s="94"/>
      <c r="AQ14" s="94"/>
      <c r="AR14" s="94"/>
      <c r="AS14" s="94"/>
      <c r="AT14" s="107" t="s">
        <v>145</v>
      </c>
      <c r="AU14" s="114"/>
      <c r="AV14" s="114"/>
      <c r="AW14" s="114"/>
      <c r="AX14" s="114"/>
      <c r="AY14" s="114"/>
      <c r="AZ14" s="114"/>
      <c r="BA14" s="114"/>
      <c r="BB14" s="114"/>
      <c r="BC14" s="114"/>
      <c r="BD14" s="114"/>
      <c r="BE14" s="114"/>
      <c r="BF14" s="114"/>
      <c r="BG14" s="114"/>
      <c r="BH14" s="111"/>
      <c r="BI14" s="111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</row>
    <row r="15" spans="1:75" ht="16.5" customHeight="1">
      <c r="C15" s="22" t="s">
        <v>73</v>
      </c>
      <c r="AA15" s="73"/>
      <c r="AS15" s="101"/>
      <c r="AT15" s="103"/>
      <c r="AU15" s="102"/>
    </row>
    <row r="16" spans="1:75" ht="16.5" customHeight="1"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Q16" s="24" t="s">
        <v>151</v>
      </c>
      <c r="AA16" s="73"/>
      <c r="AT16" s="103"/>
    </row>
    <row r="17" spans="1:75" ht="16.5" customHeight="1">
      <c r="C17" s="24" t="s">
        <v>147</v>
      </c>
      <c r="Q17" s="1" t="s">
        <v>150</v>
      </c>
      <c r="V17" s="24" t="s">
        <v>80</v>
      </c>
      <c r="W17" s="24"/>
      <c r="AA17" s="73"/>
      <c r="AT17" s="103"/>
      <c r="AU17" s="115" t="s">
        <v>152</v>
      </c>
    </row>
    <row r="18" spans="1:75" ht="16.5" customHeight="1"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Q18" s="57"/>
      <c r="R18" s="57"/>
      <c r="S18" s="57"/>
      <c r="T18" s="1" t="s">
        <v>154</v>
      </c>
      <c r="V18" s="58"/>
      <c r="W18" s="58"/>
      <c r="X18" s="22" t="s">
        <v>148</v>
      </c>
      <c r="AA18" s="73"/>
      <c r="AM18" s="3" t="str">
        <f>IF(V18="","",V18&amp;"枚")</f>
        <v/>
      </c>
      <c r="AT18" s="103"/>
      <c r="AV18" s="120" t="str">
        <f>_xlfn.TEXTJOIN("/",1,C18,AM18,C19,AM19,C20,AM20,C21,AM21,C22,AM22)</f>
        <v/>
      </c>
      <c r="AW18" s="120"/>
      <c r="AX18" s="120"/>
      <c r="AY18" s="120"/>
      <c r="AZ18" s="120"/>
      <c r="BA18" s="120"/>
      <c r="BB18" s="120"/>
      <c r="BC18" s="120"/>
      <c r="BD18" s="120"/>
      <c r="BE18" s="120"/>
      <c r="BF18" s="120"/>
      <c r="BG18" s="120"/>
    </row>
    <row r="19" spans="1:75" ht="16.5" customHeight="1"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Q19" s="57"/>
      <c r="R19" s="57"/>
      <c r="S19" s="57"/>
      <c r="T19" s="1" t="s">
        <v>154</v>
      </c>
      <c r="V19" s="58"/>
      <c r="W19" s="58"/>
      <c r="X19" s="22" t="s">
        <v>148</v>
      </c>
      <c r="AA19" s="73"/>
      <c r="AM19" s="3" t="str">
        <f>IF(V19="","",V19&amp;"枚")</f>
        <v/>
      </c>
      <c r="AT19" s="103"/>
      <c r="AV19" s="120"/>
      <c r="AW19" s="120"/>
      <c r="AX19" s="120"/>
      <c r="AY19" s="120"/>
      <c r="AZ19" s="120"/>
      <c r="BA19" s="120"/>
      <c r="BB19" s="120"/>
      <c r="BC19" s="120"/>
      <c r="BD19" s="120"/>
      <c r="BE19" s="120"/>
      <c r="BF19" s="120"/>
      <c r="BG19" s="120"/>
    </row>
    <row r="20" spans="1:75" ht="16.5" customHeight="1"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57"/>
      <c r="R20" s="57"/>
      <c r="S20" s="57"/>
      <c r="T20" s="1" t="s">
        <v>154</v>
      </c>
      <c r="V20" s="58"/>
      <c r="W20" s="58"/>
      <c r="X20" s="22" t="s">
        <v>148</v>
      </c>
      <c r="AA20" s="73"/>
      <c r="AM20" s="3" t="str">
        <f>IF(V20="","",V20&amp;"枚")</f>
        <v/>
      </c>
      <c r="AT20" s="103"/>
    </row>
    <row r="21" spans="1:75" ht="16.5" customHeight="1"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Q21" s="57"/>
      <c r="R21" s="57"/>
      <c r="S21" s="57"/>
      <c r="T21" s="1" t="s">
        <v>154</v>
      </c>
      <c r="V21" s="58"/>
      <c r="W21" s="58"/>
      <c r="X21" s="22" t="s">
        <v>148</v>
      </c>
      <c r="AA21" s="73"/>
      <c r="AM21" s="3" t="str">
        <f>IF(V21="","",V21&amp;"枚")</f>
        <v/>
      </c>
      <c r="AT21" s="103"/>
      <c r="AU21" s="116" t="s">
        <v>146</v>
      </c>
      <c r="AV21" s="116"/>
      <c r="AW21" s="116"/>
      <c r="AX21" s="116"/>
      <c r="AY21" s="116"/>
    </row>
    <row r="22" spans="1:75" ht="16.5" customHeight="1"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Q22" s="57"/>
      <c r="R22" s="57"/>
      <c r="S22" s="57"/>
      <c r="T22" s="1" t="s">
        <v>154</v>
      </c>
      <c r="V22" s="58"/>
      <c r="W22" s="58"/>
      <c r="X22" s="22" t="s">
        <v>148</v>
      </c>
      <c r="AA22" s="73"/>
      <c r="AM22" s="3" t="str">
        <f>IF(V22="","",V22&amp;"枚")</f>
        <v/>
      </c>
      <c r="AT22" s="103"/>
      <c r="AV22" s="121">
        <f>SUM(Q18*V18,Q19*V19,Q20*V20,Q21*V21,Q22*V22)/1000</f>
        <v>0</v>
      </c>
      <c r="AW22" s="128"/>
      <c r="AX22" s="131"/>
      <c r="AY22" s="6" t="s">
        <v>35</v>
      </c>
    </row>
    <row r="23" spans="1:75" ht="16.5" customHeight="1">
      <c r="C23" s="21" t="s">
        <v>27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Q23" s="25"/>
      <c r="R23" s="25"/>
      <c r="S23" s="25"/>
      <c r="V23" s="25"/>
      <c r="W23" s="25"/>
      <c r="X23" s="70"/>
      <c r="AA23" s="73"/>
      <c r="AT23" s="103"/>
      <c r="AV23" s="122"/>
      <c r="AW23" s="122"/>
      <c r="AX23" s="122"/>
    </row>
    <row r="24" spans="1:75" ht="16.5" customHeight="1">
      <c r="C24" s="21" t="s">
        <v>159</v>
      </c>
      <c r="D24" s="25"/>
      <c r="F24" s="34"/>
      <c r="G24" s="34"/>
      <c r="H24" s="34"/>
      <c r="I24" s="34"/>
      <c r="J24" s="34"/>
      <c r="K24" s="34"/>
      <c r="L24" s="25" t="s">
        <v>28</v>
      </c>
      <c r="M24" s="38" t="s">
        <v>70</v>
      </c>
      <c r="N24" s="38"/>
      <c r="O24" s="21" t="s">
        <v>130</v>
      </c>
      <c r="P24" s="25"/>
      <c r="R24" s="34"/>
      <c r="S24" s="34"/>
      <c r="T24" s="34"/>
      <c r="U24" s="34"/>
      <c r="V24" s="34"/>
      <c r="W24" s="34"/>
      <c r="X24" s="25" t="s">
        <v>28</v>
      </c>
      <c r="AA24" s="73"/>
      <c r="AT24" s="103"/>
      <c r="AU24" s="102"/>
      <c r="AV24" s="123" t="s">
        <v>210</v>
      </c>
      <c r="AW24" s="122"/>
      <c r="AX24" s="132">
        <f>IFERROR(F24+BI66,"")</f>
        <v>0</v>
      </c>
      <c r="AY24" s="134"/>
      <c r="AZ24" s="134"/>
      <c r="BA24" s="137"/>
      <c r="BB24" s="122" t="s">
        <v>28</v>
      </c>
      <c r="BD24" s="6" t="s">
        <v>162</v>
      </c>
      <c r="BF24" s="132">
        <f>R24+BQ66</f>
        <v>0</v>
      </c>
      <c r="BG24" s="134"/>
      <c r="BH24" s="134"/>
      <c r="BI24" s="137"/>
      <c r="BJ24" s="122" t="s">
        <v>28</v>
      </c>
    </row>
    <row r="25" spans="1:75" ht="16.5" customHeight="1">
      <c r="C25" s="21"/>
      <c r="D25" s="25"/>
      <c r="F25" s="35"/>
      <c r="G25" s="35"/>
      <c r="H25" s="35"/>
      <c r="I25" s="35"/>
      <c r="J25" s="35"/>
      <c r="K25" s="35"/>
      <c r="L25" s="25"/>
      <c r="M25" s="25"/>
      <c r="N25" s="25"/>
      <c r="O25" s="21"/>
      <c r="P25" s="25"/>
      <c r="R25" s="35"/>
      <c r="S25" s="35"/>
      <c r="T25" s="35"/>
      <c r="U25" s="35"/>
      <c r="V25" s="35"/>
      <c r="W25" s="35"/>
      <c r="X25" s="25"/>
      <c r="AA25" s="73"/>
      <c r="AT25" s="103"/>
      <c r="AV25" s="122"/>
      <c r="AW25" s="122"/>
      <c r="AX25" s="122"/>
    </row>
    <row r="26" spans="1:75" ht="16.5" customHeight="1">
      <c r="A26" s="9"/>
      <c r="C26" s="21"/>
      <c r="AA26" s="73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90"/>
      <c r="AN26" s="96"/>
      <c r="AO26" s="96"/>
      <c r="AP26" s="96"/>
      <c r="AQ26" s="96"/>
      <c r="AR26" s="96"/>
      <c r="AS26" s="96"/>
      <c r="AT26" s="104"/>
      <c r="AU26" s="111"/>
      <c r="AV26" s="118"/>
      <c r="AW26" s="118"/>
      <c r="AX26" s="118"/>
      <c r="AY26" s="111"/>
      <c r="AZ26" s="111"/>
      <c r="BA26" s="111"/>
      <c r="BB26" s="111"/>
      <c r="BC26" s="111"/>
      <c r="BD26" s="111"/>
      <c r="BE26" s="111"/>
      <c r="BF26" s="111"/>
      <c r="BG26" s="111"/>
      <c r="BH26" s="111"/>
      <c r="BI26" s="111"/>
    </row>
    <row r="27" spans="1:75" s="1" customFormat="1" ht="24" customHeight="1">
      <c r="A27" s="10"/>
      <c r="B27" s="13" t="s">
        <v>149</v>
      </c>
      <c r="C27" s="20"/>
      <c r="D27" s="20"/>
      <c r="E27" s="20"/>
      <c r="F27" s="20"/>
      <c r="G27" s="20"/>
      <c r="H27" s="2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74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90"/>
      <c r="AN27" s="96"/>
      <c r="AO27" s="96"/>
      <c r="AP27" s="96"/>
      <c r="AQ27" s="96"/>
      <c r="AR27" s="96"/>
      <c r="AS27" s="96"/>
      <c r="AT27" s="108" t="s">
        <v>149</v>
      </c>
      <c r="AU27" s="111"/>
      <c r="AV27" s="118"/>
      <c r="AW27" s="118"/>
      <c r="AX27" s="118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</row>
    <row r="28" spans="1:75" ht="18">
      <c r="B28" s="16" t="s">
        <v>201</v>
      </c>
      <c r="C28" s="16"/>
      <c r="D28" s="16"/>
      <c r="E28" s="16"/>
      <c r="F28" s="16"/>
      <c r="G28" s="16"/>
      <c r="H28" s="16"/>
      <c r="I28" s="16"/>
      <c r="Z28" s="16"/>
      <c r="AA28" s="73"/>
      <c r="AT28" s="103"/>
    </row>
    <row r="29" spans="1:75" ht="16.5" customHeight="1">
      <c r="C29" s="22" t="s">
        <v>73</v>
      </c>
      <c r="AA29" s="73"/>
      <c r="AT29" s="103"/>
    </row>
    <row r="30" spans="1:75" ht="16.5" customHeight="1"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AA30" s="73"/>
      <c r="AM30" s="3" t="str">
        <f>IF(C30="","","(一体型)"&amp;C30)</f>
        <v/>
      </c>
      <c r="AT30" s="103"/>
      <c r="AU30" s="6" t="s">
        <v>73</v>
      </c>
    </row>
    <row r="31" spans="1:75" ht="16.5" customHeight="1">
      <c r="C31" s="24" t="s">
        <v>147</v>
      </c>
      <c r="E31" s="31"/>
      <c r="Q31" s="24" t="s">
        <v>151</v>
      </c>
      <c r="V31" s="24" t="s">
        <v>229</v>
      </c>
      <c r="W31" s="24"/>
      <c r="AA31" s="73"/>
      <c r="AT31" s="103"/>
      <c r="AV31" s="23" t="str">
        <f>_xlfn.TEXTJOIN("/",1,AM30,AM41,AM47)</f>
        <v/>
      </c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</row>
    <row r="32" spans="1:75" ht="16.5" customHeight="1"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Q32" s="57"/>
      <c r="R32" s="57"/>
      <c r="S32" s="57"/>
      <c r="T32" s="1" t="s">
        <v>154</v>
      </c>
      <c r="V32" s="58"/>
      <c r="W32" s="58"/>
      <c r="X32" s="22" t="s">
        <v>18</v>
      </c>
      <c r="AA32" s="73"/>
      <c r="AM32" s="3" t="str">
        <f>IF(C32="","","(一体型)"&amp;C32)</f>
        <v/>
      </c>
      <c r="AS32" s="4" t="str">
        <f>IF(V32="","",V32&amp;"台")</f>
        <v/>
      </c>
      <c r="AT32" s="103"/>
      <c r="AU32" s="6" t="s">
        <v>103</v>
      </c>
    </row>
    <row r="33" spans="2:64" ht="16.5" customHeight="1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Q33" s="57"/>
      <c r="R33" s="57"/>
      <c r="S33" s="57"/>
      <c r="T33" s="1" t="s">
        <v>154</v>
      </c>
      <c r="V33" s="58"/>
      <c r="W33" s="58"/>
      <c r="X33" s="22" t="s">
        <v>18</v>
      </c>
      <c r="AA33" s="73"/>
      <c r="AM33" s="3" t="str">
        <f>IF(C33="","","(一体型)"&amp;C33)</f>
        <v/>
      </c>
      <c r="AS33" s="4" t="str">
        <f>IF(V33="","",V33&amp;"枚")</f>
        <v/>
      </c>
      <c r="AT33" s="103"/>
      <c r="AV33" s="120" t="str">
        <f>_xlfn.TEXTJOIN("/",1,AM32,AS32,AM33,AS33,AM43,AS43,AM44,AS44,AM49,AS49,AM51,AS51)</f>
        <v/>
      </c>
      <c r="AW33" s="120"/>
      <c r="AX33" s="120"/>
      <c r="AY33" s="120"/>
      <c r="AZ33" s="120"/>
      <c r="BA33" s="120"/>
      <c r="BB33" s="120"/>
      <c r="BC33" s="120"/>
      <c r="BD33" s="120"/>
      <c r="BE33" s="120"/>
      <c r="BF33" s="120"/>
      <c r="BG33" s="120"/>
    </row>
    <row r="34" spans="2:64" ht="16.5" customHeight="1"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Q34" s="25"/>
      <c r="R34" s="25"/>
      <c r="S34" s="25"/>
      <c r="V34" s="25"/>
      <c r="W34" s="25"/>
      <c r="X34" s="70"/>
      <c r="AA34" s="73"/>
      <c r="AT34" s="109"/>
      <c r="AV34" s="120"/>
      <c r="AW34" s="120"/>
      <c r="AX34" s="120"/>
      <c r="AY34" s="120"/>
      <c r="AZ34" s="120"/>
      <c r="BA34" s="120"/>
      <c r="BB34" s="120"/>
      <c r="BC34" s="120"/>
      <c r="BD34" s="120"/>
      <c r="BE34" s="120"/>
      <c r="BF34" s="120"/>
      <c r="BG34" s="120"/>
    </row>
    <row r="35" spans="2:64" ht="16.5" customHeight="1">
      <c r="C35" s="21" t="s">
        <v>27</v>
      </c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R35" s="25"/>
      <c r="S35" s="25"/>
      <c r="V35" s="25"/>
      <c r="W35" s="25"/>
      <c r="X35" s="70"/>
      <c r="AA35" s="73"/>
      <c r="AT35" s="103"/>
    </row>
    <row r="36" spans="2:64" ht="16.5" customHeight="1">
      <c r="D36" s="21" t="s">
        <v>159</v>
      </c>
      <c r="E36" s="25"/>
      <c r="G36" s="34"/>
      <c r="H36" s="34"/>
      <c r="I36" s="34"/>
      <c r="J36" s="34"/>
      <c r="K36" s="34"/>
      <c r="L36" s="34"/>
      <c r="M36" s="34"/>
      <c r="N36" s="25" t="s">
        <v>28</v>
      </c>
      <c r="O36" s="52"/>
      <c r="Q36" s="21" t="s">
        <v>66</v>
      </c>
      <c r="R36" s="22"/>
      <c r="S36" s="22"/>
      <c r="AA36" s="73"/>
      <c r="AP36" s="100"/>
      <c r="AQ36" s="100"/>
      <c r="AR36" s="100"/>
      <c r="AS36" s="100"/>
      <c r="AT36" s="109"/>
      <c r="AU36" s="116" t="s">
        <v>146</v>
      </c>
      <c r="AV36" s="116"/>
      <c r="AW36" s="116"/>
      <c r="AX36" s="116"/>
      <c r="AY36" s="116"/>
    </row>
    <row r="37" spans="2:64" ht="16.5" customHeight="1">
      <c r="D37" s="21" t="s">
        <v>130</v>
      </c>
      <c r="E37" s="25"/>
      <c r="G37" s="34"/>
      <c r="H37" s="34"/>
      <c r="I37" s="34"/>
      <c r="J37" s="34"/>
      <c r="K37" s="34"/>
      <c r="L37" s="34"/>
      <c r="M37" s="34"/>
      <c r="N37" s="25" t="s">
        <v>28</v>
      </c>
      <c r="O37" s="52"/>
      <c r="Q37" s="58"/>
      <c r="R37" s="58"/>
      <c r="S37" s="58"/>
      <c r="T37" s="35" t="s">
        <v>18</v>
      </c>
      <c r="AA37" s="73"/>
      <c r="AT37" s="109"/>
      <c r="AU37" s="117"/>
      <c r="AV37" s="124">
        <f>SUM(Q32*V32+Q33*V33+Q43*V43+Q44*V44)/1000</f>
        <v>0</v>
      </c>
      <c r="AW37" s="129"/>
      <c r="AX37" s="133"/>
      <c r="AY37" s="6" t="s">
        <v>35</v>
      </c>
    </row>
    <row r="38" spans="2:64" ht="16.5" customHeight="1"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Q38" s="25"/>
      <c r="R38" s="25"/>
      <c r="S38" s="25"/>
      <c r="V38" s="25"/>
      <c r="W38" s="25"/>
      <c r="X38" s="70"/>
      <c r="AA38" s="73"/>
      <c r="AT38" s="109"/>
    </row>
    <row r="39" spans="2:64" ht="16.5" customHeight="1">
      <c r="B39" s="17" t="s">
        <v>129</v>
      </c>
      <c r="C39" s="17"/>
      <c r="D39" s="17"/>
      <c r="E39" s="17"/>
      <c r="F39" s="17"/>
      <c r="G39" s="17"/>
      <c r="H39" s="17"/>
      <c r="I39" s="17"/>
      <c r="J39" s="47"/>
      <c r="K39" s="47"/>
      <c r="L39" s="47"/>
      <c r="M39" s="47"/>
      <c r="N39" s="47"/>
      <c r="O39" s="47"/>
      <c r="P39" s="29"/>
      <c r="Q39" s="47"/>
      <c r="R39" s="47"/>
      <c r="S39" s="47"/>
      <c r="T39" s="29"/>
      <c r="U39" s="29"/>
      <c r="V39" s="47"/>
      <c r="W39" s="47"/>
      <c r="X39" s="71"/>
      <c r="Y39" s="29"/>
      <c r="Z39" s="17"/>
      <c r="AA39" s="76"/>
      <c r="AB39" s="84"/>
      <c r="AC39" s="84"/>
      <c r="AD39" s="84"/>
      <c r="AE39" s="84"/>
      <c r="AF39" s="84"/>
      <c r="AG39" s="84"/>
      <c r="AH39" s="84"/>
      <c r="AI39" s="84"/>
      <c r="AJ39" s="29"/>
      <c r="AK39" s="29"/>
      <c r="AP39" s="100"/>
      <c r="AQ39" s="100"/>
      <c r="AR39" s="100"/>
      <c r="AS39" s="100"/>
      <c r="AT39" s="103"/>
      <c r="AU39" s="6" t="s">
        <v>66</v>
      </c>
    </row>
    <row r="40" spans="2:64" ht="16.5" customHeight="1">
      <c r="C40" s="22" t="s">
        <v>156</v>
      </c>
      <c r="AA40" s="73"/>
      <c r="AP40" s="100"/>
      <c r="AQ40" s="100"/>
      <c r="AR40" s="100"/>
      <c r="AS40" s="100"/>
      <c r="AT40" s="103"/>
      <c r="AV40" s="58" t="str">
        <f>IF(Q37+Q54=0,"",Q37+Q54)</f>
        <v/>
      </c>
      <c r="AW40" s="58"/>
      <c r="AX40" s="58"/>
      <c r="AY40" s="6" t="s">
        <v>18</v>
      </c>
    </row>
    <row r="41" spans="2:64" ht="16.5" customHeight="1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AA41" s="73"/>
      <c r="AM41" s="3" t="str">
        <f>IF(C41="","","(パネル)"&amp;C41)</f>
        <v/>
      </c>
      <c r="AT41" s="103"/>
    </row>
    <row r="42" spans="2:64" ht="16.5" customHeight="1">
      <c r="C42" s="1" t="s">
        <v>157</v>
      </c>
      <c r="E42" s="32"/>
      <c r="G42" s="22"/>
      <c r="H42" s="22"/>
      <c r="I42" s="22"/>
      <c r="J42" s="48"/>
      <c r="Q42" s="24" t="s">
        <v>151</v>
      </c>
      <c r="V42" s="24" t="s">
        <v>80</v>
      </c>
      <c r="W42" s="32"/>
      <c r="AA42" s="73"/>
      <c r="AT42" s="103"/>
      <c r="AU42" s="116" t="s">
        <v>27</v>
      </c>
      <c r="AV42" s="116"/>
      <c r="AW42" s="116"/>
      <c r="AX42" s="116"/>
      <c r="AY42" s="116"/>
    </row>
    <row r="43" spans="2:64" ht="16.5" customHeight="1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Q43" s="57"/>
      <c r="R43" s="57"/>
      <c r="S43" s="57"/>
      <c r="T43" s="1" t="s">
        <v>154</v>
      </c>
      <c r="V43" s="58"/>
      <c r="W43" s="58"/>
      <c r="X43" s="22" t="s">
        <v>148</v>
      </c>
      <c r="AA43" s="73"/>
      <c r="AM43" s="3" t="str">
        <f>IF(C43="","","(パネル)"&amp;C43)</f>
        <v/>
      </c>
      <c r="AS43" s="4" t="str">
        <f>IF(V43="","",V43&amp;"枚")</f>
        <v/>
      </c>
      <c r="AT43" s="103"/>
      <c r="AV43" s="125" t="s">
        <v>159</v>
      </c>
      <c r="AW43" s="125"/>
      <c r="AX43" s="125"/>
      <c r="AY43" s="34">
        <f>G36+G53+BI75</f>
        <v>0</v>
      </c>
      <c r="AZ43" s="135"/>
      <c r="BA43" s="135"/>
      <c r="BB43" s="135"/>
      <c r="BC43" s="135"/>
      <c r="BD43" s="135"/>
      <c r="BE43" s="6" t="s">
        <v>28</v>
      </c>
    </row>
    <row r="44" spans="2:64" ht="16.5" customHeight="1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Q44" s="57"/>
      <c r="R44" s="57"/>
      <c r="S44" s="57"/>
      <c r="T44" s="1" t="s">
        <v>154</v>
      </c>
      <c r="V44" s="58"/>
      <c r="W44" s="58"/>
      <c r="X44" s="22" t="s">
        <v>148</v>
      </c>
      <c r="AA44" s="73"/>
      <c r="AM44" s="3" t="str">
        <f>IF(C44="","",C44)</f>
        <v/>
      </c>
      <c r="AS44" s="4" t="str">
        <f>IF(V44="","",V44&amp;"枚")</f>
        <v/>
      </c>
      <c r="AT44" s="103"/>
      <c r="AV44" s="123" t="s">
        <v>130</v>
      </c>
      <c r="AY44" s="34">
        <f>G37+G54+BQ75</f>
        <v>0</v>
      </c>
      <c r="AZ44" s="135"/>
      <c r="BA44" s="135"/>
      <c r="BB44" s="135"/>
      <c r="BC44" s="135"/>
      <c r="BD44" s="135"/>
      <c r="BE44" s="6" t="s">
        <v>28</v>
      </c>
    </row>
    <row r="45" spans="2:64" ht="16.5" customHeight="1"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Q45" s="25"/>
      <c r="R45" s="25"/>
      <c r="S45" s="25"/>
      <c r="V45" s="25"/>
      <c r="W45" s="25"/>
      <c r="X45" s="70"/>
      <c r="AA45" s="73"/>
      <c r="AT45" s="103"/>
    </row>
    <row r="46" spans="2:64" ht="16.5" customHeight="1">
      <c r="C46" s="26" t="s">
        <v>163</v>
      </c>
      <c r="D46" s="26"/>
      <c r="E46" s="26"/>
      <c r="F46" s="26"/>
      <c r="G46" s="26"/>
      <c r="H46" s="26"/>
      <c r="I46" s="26"/>
      <c r="AA46" s="73"/>
      <c r="AT46" s="103"/>
      <c r="BH46" s="123"/>
      <c r="BI46" s="123"/>
      <c r="BJ46" s="123"/>
      <c r="BK46" s="123"/>
      <c r="BL46" s="123"/>
    </row>
    <row r="47" spans="2:64"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AA47" s="73"/>
      <c r="AM47" s="3" t="str">
        <f>IF(C47="","","(架台)"&amp;C47)</f>
        <v/>
      </c>
      <c r="AT47" s="103"/>
    </row>
    <row r="48" spans="2:64">
      <c r="C48" s="1" t="s">
        <v>132</v>
      </c>
      <c r="G48" s="22"/>
      <c r="H48" s="22"/>
      <c r="I48" s="22"/>
      <c r="J48" s="48"/>
      <c r="Q48" s="24" t="s">
        <v>229</v>
      </c>
      <c r="AA48" s="73"/>
      <c r="AT48" s="103"/>
      <c r="BH48" s="149"/>
      <c r="BI48" s="149"/>
      <c r="BJ48" s="149"/>
      <c r="BK48" s="149"/>
      <c r="BL48" s="149"/>
    </row>
    <row r="49" spans="1:75"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2"/>
      <c r="Q49" s="58"/>
      <c r="R49" s="58"/>
      <c r="S49" s="22" t="s">
        <v>18</v>
      </c>
      <c r="AA49" s="73"/>
      <c r="AM49" s="3" t="str">
        <f>IF(C49="","","(架台)"&amp;C49)</f>
        <v/>
      </c>
      <c r="AS49" s="4" t="str">
        <f>IF(Q49="","",Q49&amp;"台")</f>
        <v/>
      </c>
      <c r="AT49" s="103"/>
      <c r="BH49" s="149"/>
      <c r="BI49" s="149"/>
      <c r="BJ49" s="149"/>
      <c r="BK49" s="149"/>
      <c r="BL49" s="149"/>
    </row>
    <row r="50" spans="1:75"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2"/>
      <c r="Q50" s="58"/>
      <c r="R50" s="58"/>
      <c r="S50" s="22" t="s">
        <v>18</v>
      </c>
      <c r="AA50" s="73"/>
      <c r="AT50" s="103"/>
      <c r="BH50" s="149"/>
      <c r="BI50" s="149"/>
      <c r="BJ50" s="149"/>
      <c r="BK50" s="149"/>
      <c r="BL50" s="149"/>
    </row>
    <row r="51" spans="1:75"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V51" s="25"/>
      <c r="W51" s="25"/>
      <c r="X51" s="70"/>
      <c r="AA51" s="73"/>
      <c r="AM51" s="3" t="str">
        <f>IF(C50="","",C50)</f>
        <v/>
      </c>
      <c r="AS51" s="4" t="str">
        <f>IF(Q50="","",Q50&amp;"台")</f>
        <v/>
      </c>
      <c r="AT51" s="103"/>
    </row>
    <row r="52" spans="1:75" ht="16.5" customHeight="1">
      <c r="C52" s="22" t="s">
        <v>27</v>
      </c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Z52" s="22"/>
      <c r="AA52" s="73"/>
      <c r="AT52" s="103"/>
    </row>
    <row r="53" spans="1:75" ht="16.5" customHeight="1">
      <c r="D53" s="21" t="s">
        <v>159</v>
      </c>
      <c r="E53" s="25"/>
      <c r="G53" s="34"/>
      <c r="H53" s="34"/>
      <c r="I53" s="34"/>
      <c r="J53" s="34"/>
      <c r="K53" s="34"/>
      <c r="L53" s="34"/>
      <c r="M53" s="34"/>
      <c r="N53" s="25" t="s">
        <v>28</v>
      </c>
      <c r="Q53" s="21" t="s">
        <v>66</v>
      </c>
      <c r="R53" s="22"/>
      <c r="S53" s="22"/>
      <c r="Z53" s="22"/>
      <c r="AA53" s="73"/>
      <c r="AT53" s="103"/>
    </row>
    <row r="54" spans="1:75">
      <c r="D54" s="21" t="s">
        <v>130</v>
      </c>
      <c r="E54" s="25"/>
      <c r="G54" s="34"/>
      <c r="H54" s="34"/>
      <c r="I54" s="34"/>
      <c r="J54" s="34"/>
      <c r="K54" s="34"/>
      <c r="L54" s="34"/>
      <c r="M54" s="34"/>
      <c r="N54" s="25" t="s">
        <v>28</v>
      </c>
      <c r="Q54" s="58"/>
      <c r="R54" s="58"/>
      <c r="S54" s="58"/>
      <c r="T54" s="35" t="s">
        <v>18</v>
      </c>
      <c r="X54" s="25"/>
      <c r="AA54" s="73"/>
      <c r="AT54" s="103"/>
    </row>
    <row r="55" spans="1:75"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AA55" s="73"/>
      <c r="AB55" s="80"/>
      <c r="AC55" s="80"/>
      <c r="AD55" s="80"/>
      <c r="AE55" s="80"/>
      <c r="AF55" s="80"/>
      <c r="AG55" s="80"/>
      <c r="AH55" s="80"/>
      <c r="AI55" s="80"/>
      <c r="AJ55" s="80"/>
      <c r="AK55" s="80"/>
      <c r="AL55" s="80"/>
      <c r="AM55" s="90"/>
      <c r="AN55" s="96"/>
      <c r="AO55" s="96"/>
      <c r="AP55" s="96"/>
      <c r="AQ55" s="96"/>
      <c r="AR55" s="96"/>
      <c r="AS55" s="96"/>
      <c r="AT55" s="104"/>
      <c r="AU55" s="111"/>
      <c r="AV55" s="111"/>
      <c r="AW55" s="111"/>
      <c r="AX55" s="111"/>
      <c r="AY55" s="111"/>
      <c r="AZ55" s="111"/>
      <c r="BA55" s="111"/>
      <c r="BB55" s="111"/>
      <c r="BC55" s="111"/>
      <c r="BD55" s="111"/>
      <c r="BE55" s="111"/>
      <c r="BF55" s="111"/>
      <c r="BG55" s="111"/>
      <c r="BH55" s="111"/>
      <c r="BI55" s="111"/>
    </row>
    <row r="56" spans="1:75" s="1" customFormat="1" ht="24" customHeight="1">
      <c r="A56" s="10"/>
      <c r="B56" s="13" t="s">
        <v>139</v>
      </c>
      <c r="C56" s="20"/>
      <c r="D56" s="20"/>
      <c r="E56" s="20"/>
      <c r="F56" s="20"/>
      <c r="G56" s="20"/>
      <c r="H56" s="2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74"/>
      <c r="AB56" s="79"/>
      <c r="AC56" s="79"/>
      <c r="AD56" s="79"/>
      <c r="AE56" s="79"/>
      <c r="AF56" s="79"/>
      <c r="AG56" s="79"/>
      <c r="AH56" s="79"/>
      <c r="AI56" s="79"/>
      <c r="AJ56" s="79"/>
      <c r="AK56" s="79"/>
      <c r="AL56" s="79"/>
      <c r="AM56" s="90"/>
      <c r="AN56" s="96"/>
      <c r="AO56" s="96"/>
      <c r="AP56" s="96"/>
      <c r="AQ56" s="96"/>
      <c r="AR56" s="96"/>
      <c r="AS56" s="96"/>
      <c r="AT56" s="108" t="s">
        <v>155</v>
      </c>
      <c r="AU56" s="96"/>
      <c r="AV56" s="111"/>
      <c r="AW56" s="111"/>
      <c r="AX56" s="111"/>
      <c r="AY56" s="111"/>
      <c r="AZ56" s="111"/>
      <c r="BA56" s="111"/>
      <c r="BB56" s="111"/>
      <c r="BC56" s="111"/>
      <c r="BD56" s="111"/>
      <c r="BE56" s="111"/>
      <c r="BF56" s="111"/>
      <c r="BG56" s="111"/>
      <c r="BH56" s="111"/>
      <c r="BI56" s="111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</row>
    <row r="57" spans="1:75">
      <c r="B57" s="7" t="s">
        <v>233</v>
      </c>
      <c r="AA57" s="73"/>
      <c r="AT57" s="103"/>
      <c r="AU57" s="4"/>
    </row>
    <row r="58" spans="1:75" ht="18.75">
      <c r="B58" s="14"/>
      <c r="C58" s="27"/>
      <c r="D58" s="30" t="s">
        <v>57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AA58" s="73"/>
      <c r="AT58" s="103"/>
      <c r="AU58" s="4"/>
    </row>
    <row r="59" spans="1:75" ht="18.75">
      <c r="B59" s="14"/>
      <c r="C59" s="27"/>
      <c r="D59" s="30" t="s">
        <v>204</v>
      </c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30"/>
      <c r="P59" s="27"/>
      <c r="Q59" s="27"/>
      <c r="R59" s="27"/>
      <c r="S59" s="27"/>
      <c r="T59" s="27"/>
      <c r="U59" s="27"/>
      <c r="V59" s="27"/>
      <c r="W59" s="27"/>
      <c r="X59" s="27"/>
      <c r="Y59" s="27"/>
      <c r="AA59" s="73"/>
      <c r="AT59" s="103"/>
      <c r="AU59" s="4"/>
    </row>
    <row r="60" spans="1:75" ht="18.75">
      <c r="B60" s="14"/>
      <c r="C60" s="27"/>
      <c r="D60" s="30" t="s">
        <v>199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AA60" s="73"/>
      <c r="AT60" s="103"/>
      <c r="AU60" s="4"/>
    </row>
    <row r="61" spans="1:75" ht="18.75">
      <c r="B61" s="14"/>
      <c r="C61" s="27"/>
      <c r="D61" s="30" t="s">
        <v>205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AA61" s="73"/>
      <c r="AT61" s="103"/>
      <c r="AU61" s="97" t="s">
        <v>41</v>
      </c>
      <c r="AV61" s="112"/>
    </row>
    <row r="62" spans="1:75" ht="18.75">
      <c r="B62" s="1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77"/>
      <c r="AB62" s="85"/>
      <c r="AC62" s="85"/>
      <c r="AD62" s="85"/>
      <c r="AE62" s="85"/>
      <c r="AF62" s="85"/>
      <c r="AG62" s="85"/>
      <c r="AH62" s="85"/>
      <c r="AI62" s="85"/>
      <c r="AJ62" s="28"/>
      <c r="AK62" s="28"/>
      <c r="AT62" s="103"/>
      <c r="AU62" s="112"/>
      <c r="AV62" s="97" t="s">
        <v>212</v>
      </c>
    </row>
    <row r="63" spans="1:75" ht="18.75">
      <c r="B63" s="14" t="s">
        <v>170</v>
      </c>
      <c r="AA63" s="73"/>
      <c r="AT63" s="103"/>
      <c r="AU63" s="97"/>
      <c r="AV63" s="97" t="s">
        <v>211</v>
      </c>
    </row>
    <row r="64" spans="1:75">
      <c r="C64" s="22" t="s">
        <v>73</v>
      </c>
      <c r="AA64" s="73"/>
      <c r="AT64" s="103"/>
    </row>
    <row r="65" spans="2:73"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Q65" s="1" t="s">
        <v>236</v>
      </c>
      <c r="AA65" s="73"/>
      <c r="AT65" s="103"/>
      <c r="AU65" s="6" t="s">
        <v>53</v>
      </c>
    </row>
    <row r="66" spans="2:73">
      <c r="C66" s="24" t="s">
        <v>147</v>
      </c>
      <c r="E66" s="31"/>
      <c r="Q66" s="24" t="s">
        <v>231</v>
      </c>
      <c r="V66" s="24" t="s">
        <v>153</v>
      </c>
      <c r="W66" s="24"/>
      <c r="AA66" s="73"/>
      <c r="AT66" s="103"/>
      <c r="AU66" s="116" t="s">
        <v>146</v>
      </c>
      <c r="AV66" s="116"/>
      <c r="AW66" s="116"/>
      <c r="AX66" s="116"/>
      <c r="AY66" s="116"/>
      <c r="BA66" s="6" t="s">
        <v>169</v>
      </c>
      <c r="BB66" s="124">
        <f>SUM(Q67*V67,Q68*V68,BB89)</f>
        <v>0</v>
      </c>
      <c r="BC66" s="129"/>
      <c r="BD66" s="133"/>
      <c r="BE66" s="6" t="s">
        <v>35</v>
      </c>
      <c r="BG66" s="123" t="s">
        <v>210</v>
      </c>
      <c r="BH66" s="122"/>
      <c r="BI66" s="132">
        <f>IFERROR(F70+BK89,0)</f>
        <v>0</v>
      </c>
      <c r="BJ66" s="134"/>
      <c r="BK66" s="134"/>
      <c r="BL66" s="137"/>
      <c r="BM66" s="122" t="s">
        <v>28</v>
      </c>
      <c r="BO66" s="6" t="s">
        <v>162</v>
      </c>
      <c r="BQ66" s="132">
        <f>IFERROR(R70+BS89,0)</f>
        <v>0</v>
      </c>
      <c r="BR66" s="134"/>
      <c r="BS66" s="134"/>
      <c r="BT66" s="137"/>
      <c r="BU66" s="122" t="s">
        <v>28</v>
      </c>
    </row>
    <row r="67" spans="2:73"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Q67" s="58"/>
      <c r="R67" s="58"/>
      <c r="S67" s="58"/>
      <c r="T67" s="1" t="s">
        <v>35</v>
      </c>
      <c r="V67" s="58"/>
      <c r="W67" s="58"/>
      <c r="X67" s="22" t="s">
        <v>18</v>
      </c>
      <c r="AA67" s="73"/>
      <c r="AM67" s="3" t="str">
        <f>IF(V67="","",V67&amp;"台")</f>
        <v/>
      </c>
      <c r="AT67" s="103"/>
      <c r="AU67" s="6" t="s">
        <v>73</v>
      </c>
    </row>
    <row r="68" spans="2:73"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Q68" s="58"/>
      <c r="R68" s="58"/>
      <c r="S68" s="58"/>
      <c r="T68" s="1" t="s">
        <v>35</v>
      </c>
      <c r="V68" s="58"/>
      <c r="W68" s="58"/>
      <c r="X68" s="22" t="s">
        <v>18</v>
      </c>
      <c r="AA68" s="73"/>
      <c r="AM68" s="3" t="str">
        <f>IF(V68="","",V68&amp;"台")</f>
        <v/>
      </c>
      <c r="AT68" s="103"/>
      <c r="AV68" s="23" t="str">
        <f>_xlfn.TEXTJOIN("/",1,C65,C84)</f>
        <v/>
      </c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</row>
    <row r="69" spans="2:73" ht="16.5" customHeight="1">
      <c r="C69" s="21" t="s">
        <v>27</v>
      </c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Q69" s="25"/>
      <c r="R69" s="25"/>
      <c r="S69" s="25"/>
      <c r="V69" s="25"/>
      <c r="W69" s="25"/>
      <c r="X69" s="70"/>
      <c r="AA69" s="73"/>
      <c r="AT69" s="103"/>
      <c r="AU69" s="6" t="s">
        <v>103</v>
      </c>
    </row>
    <row r="70" spans="2:73" ht="16.5" customHeight="1">
      <c r="C70" s="21" t="s">
        <v>159</v>
      </c>
      <c r="D70" s="25"/>
      <c r="F70" s="34"/>
      <c r="G70" s="34"/>
      <c r="H70" s="34"/>
      <c r="I70" s="34"/>
      <c r="J70" s="34"/>
      <c r="K70" s="34"/>
      <c r="L70" s="25" t="s">
        <v>28</v>
      </c>
      <c r="M70" s="38" t="s">
        <v>70</v>
      </c>
      <c r="N70" s="38"/>
      <c r="O70" s="21" t="s">
        <v>130</v>
      </c>
      <c r="P70" s="25"/>
      <c r="R70" s="34"/>
      <c r="S70" s="34"/>
      <c r="T70" s="34"/>
      <c r="U70" s="34"/>
      <c r="V70" s="34"/>
      <c r="W70" s="34"/>
      <c r="X70" s="25" t="s">
        <v>28</v>
      </c>
      <c r="AA70" s="73"/>
      <c r="AT70" s="103"/>
      <c r="AV70" s="120" t="str">
        <f>_xlfn.TEXTJOIN("/",1,C67,AM67,C68,AM68,C86,AM86,C87,AM87)</f>
        <v/>
      </c>
      <c r="AW70" s="120"/>
      <c r="AX70" s="120"/>
      <c r="AY70" s="120"/>
      <c r="AZ70" s="120"/>
      <c r="BA70" s="120"/>
      <c r="BB70" s="120"/>
      <c r="BC70" s="120"/>
      <c r="BD70" s="120"/>
      <c r="BE70" s="120"/>
      <c r="BF70" s="120"/>
      <c r="BG70" s="120"/>
    </row>
    <row r="71" spans="2:73">
      <c r="AA71" s="73"/>
      <c r="AT71" s="103"/>
      <c r="AV71" s="120"/>
      <c r="AW71" s="120"/>
      <c r="AX71" s="120"/>
      <c r="AY71" s="120"/>
      <c r="AZ71" s="120"/>
      <c r="BA71" s="120"/>
      <c r="BB71" s="120"/>
      <c r="BC71" s="120"/>
      <c r="BD71" s="120"/>
      <c r="BE71" s="120"/>
      <c r="BF71" s="120"/>
      <c r="BG71" s="120"/>
    </row>
    <row r="72" spans="2:73" ht="18.75">
      <c r="B72" s="19" t="s">
        <v>158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76"/>
      <c r="AB72" s="84"/>
      <c r="AC72" s="84"/>
      <c r="AD72" s="84"/>
      <c r="AE72" s="84"/>
      <c r="AF72" s="84"/>
      <c r="AG72" s="84"/>
      <c r="AH72" s="84"/>
      <c r="AI72" s="84"/>
      <c r="AJ72" s="29"/>
      <c r="AK72" s="29"/>
      <c r="AT72" s="103"/>
    </row>
    <row r="73" spans="2:73">
      <c r="C73" s="22" t="s">
        <v>73</v>
      </c>
      <c r="AA73" s="73"/>
      <c r="AT73" s="103"/>
    </row>
    <row r="74" spans="2:73"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AA74" s="73"/>
      <c r="AT74" s="103"/>
      <c r="AU74" s="6" t="s">
        <v>164</v>
      </c>
    </row>
    <row r="75" spans="2:73">
      <c r="C75" s="24" t="s">
        <v>147</v>
      </c>
      <c r="E75" s="31"/>
      <c r="Q75" s="24" t="s">
        <v>236</v>
      </c>
      <c r="V75" s="24" t="s">
        <v>153</v>
      </c>
      <c r="W75" s="24"/>
      <c r="AA75" s="73"/>
      <c r="AT75" s="103"/>
      <c r="AU75" s="116" t="s">
        <v>146</v>
      </c>
      <c r="AV75" s="116"/>
      <c r="AW75" s="116"/>
      <c r="AX75" s="116"/>
      <c r="AY75" s="116"/>
      <c r="BA75" s="6" t="s">
        <v>169</v>
      </c>
      <c r="BB75" s="124">
        <f>SUM(Q76,Q77,BB90)</f>
        <v>0</v>
      </c>
      <c r="BC75" s="129"/>
      <c r="BD75" s="133"/>
      <c r="BE75" s="6" t="s">
        <v>35</v>
      </c>
      <c r="BG75" s="123" t="s">
        <v>210</v>
      </c>
      <c r="BH75" s="122"/>
      <c r="BI75" s="132">
        <f>IFERROR(F79+BK90,0)</f>
        <v>0</v>
      </c>
      <c r="BJ75" s="134"/>
      <c r="BK75" s="134"/>
      <c r="BL75" s="137"/>
      <c r="BM75" s="122" t="s">
        <v>28</v>
      </c>
      <c r="BO75" s="6" t="s">
        <v>162</v>
      </c>
      <c r="BQ75" s="132">
        <f>IFERROR(R79+BS90,0)</f>
        <v>0</v>
      </c>
      <c r="BR75" s="134"/>
      <c r="BS75" s="134"/>
      <c r="BT75" s="137"/>
      <c r="BU75" s="122" t="s">
        <v>28</v>
      </c>
    </row>
    <row r="76" spans="2:73"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Q76" s="58"/>
      <c r="R76" s="58"/>
      <c r="S76" s="58"/>
      <c r="T76" s="1" t="s">
        <v>35</v>
      </c>
      <c r="V76" s="58"/>
      <c r="W76" s="58"/>
      <c r="X76" s="22" t="s">
        <v>18</v>
      </c>
      <c r="AA76" s="73"/>
      <c r="AM76" s="3" t="str">
        <f>IF(V76="","",V76&amp;"台")</f>
        <v/>
      </c>
      <c r="AT76" s="103"/>
      <c r="AU76" s="6" t="s">
        <v>73</v>
      </c>
    </row>
    <row r="77" spans="2:73"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Q77" s="58"/>
      <c r="R77" s="58"/>
      <c r="S77" s="58"/>
      <c r="T77" s="1" t="s">
        <v>35</v>
      </c>
      <c r="V77" s="58"/>
      <c r="W77" s="58"/>
      <c r="X77" s="22" t="s">
        <v>18</v>
      </c>
      <c r="AA77" s="73"/>
      <c r="AM77" s="3" t="str">
        <f>IF(V77="","",V77&amp;"台")</f>
        <v/>
      </c>
      <c r="AT77" s="103"/>
      <c r="AV77" s="23" t="str">
        <f>_xlfn.TEXTJOIN("/",1,C74,C84)</f>
        <v/>
      </c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</row>
    <row r="78" spans="2:73" ht="16.5" customHeight="1">
      <c r="C78" s="21" t="s">
        <v>27</v>
      </c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Q78" s="25"/>
      <c r="R78" s="25"/>
      <c r="S78" s="25"/>
      <c r="V78" s="25"/>
      <c r="W78" s="25"/>
      <c r="X78" s="70"/>
      <c r="AA78" s="73"/>
      <c r="AT78" s="103"/>
      <c r="AU78" s="6" t="s">
        <v>103</v>
      </c>
    </row>
    <row r="79" spans="2:73" ht="16.5" customHeight="1">
      <c r="C79" s="21" t="s">
        <v>159</v>
      </c>
      <c r="D79" s="25"/>
      <c r="F79" s="34"/>
      <c r="G79" s="34"/>
      <c r="H79" s="34"/>
      <c r="I79" s="34"/>
      <c r="J79" s="34"/>
      <c r="K79" s="34"/>
      <c r="L79" s="25" t="s">
        <v>28</v>
      </c>
      <c r="M79" s="38" t="s">
        <v>70</v>
      </c>
      <c r="N79" s="38"/>
      <c r="O79" s="21" t="s">
        <v>130</v>
      </c>
      <c r="P79" s="25"/>
      <c r="R79" s="34"/>
      <c r="S79" s="34"/>
      <c r="T79" s="34"/>
      <c r="U79" s="34"/>
      <c r="V79" s="34"/>
      <c r="W79" s="34"/>
      <c r="X79" s="25" t="s">
        <v>28</v>
      </c>
      <c r="AA79" s="73"/>
      <c r="AT79" s="103"/>
      <c r="AV79" s="120" t="str">
        <f>_xlfn.TEXTJOIN("/",1,C76,AM76,C77,AM77,C86,AM86,C87,AM87)</f>
        <v/>
      </c>
      <c r="AW79" s="120"/>
      <c r="AX79" s="120"/>
      <c r="AY79" s="120"/>
      <c r="AZ79" s="120"/>
      <c r="BA79" s="120"/>
      <c r="BB79" s="120"/>
      <c r="BC79" s="120"/>
      <c r="BD79" s="120"/>
      <c r="BE79" s="120"/>
      <c r="BF79" s="120"/>
      <c r="BG79" s="120"/>
    </row>
    <row r="80" spans="2:73"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  <c r="O80" s="25"/>
      <c r="Q80" s="25"/>
      <c r="R80" s="25"/>
      <c r="S80" s="25"/>
      <c r="V80" s="25"/>
      <c r="W80" s="25"/>
      <c r="X80" s="70"/>
      <c r="AA80" s="73"/>
      <c r="AT80" s="103"/>
      <c r="AV80" s="120"/>
      <c r="AW80" s="120"/>
      <c r="AX80" s="120"/>
      <c r="AY80" s="120"/>
      <c r="AZ80" s="120"/>
      <c r="BA80" s="120"/>
      <c r="BB80" s="120"/>
      <c r="BC80" s="120"/>
      <c r="BD80" s="120"/>
      <c r="BE80" s="120"/>
      <c r="BF80" s="120"/>
      <c r="BG80" s="120"/>
    </row>
    <row r="81" spans="1:75">
      <c r="AA81" s="73"/>
      <c r="AL81" s="80"/>
      <c r="AT81" s="103"/>
    </row>
    <row r="82" spans="1:75" ht="18.75">
      <c r="B82" s="19" t="s">
        <v>108</v>
      </c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76"/>
      <c r="AB82" s="84"/>
      <c r="AC82" s="84"/>
      <c r="AD82" s="84"/>
      <c r="AE82" s="84"/>
      <c r="AF82" s="84"/>
      <c r="AG82" s="84"/>
      <c r="AH82" s="84"/>
      <c r="AI82" s="84"/>
      <c r="AJ82" s="29"/>
      <c r="AK82" s="29"/>
      <c r="AL82" s="80"/>
      <c r="AT82" s="103"/>
      <c r="AU82" s="6" t="s">
        <v>161</v>
      </c>
    </row>
    <row r="83" spans="1:75">
      <c r="C83" s="22" t="s">
        <v>73</v>
      </c>
      <c r="AA83" s="73"/>
      <c r="AT83" s="103"/>
      <c r="AU83" s="116" t="s">
        <v>146</v>
      </c>
      <c r="AV83" s="116"/>
      <c r="AW83" s="116"/>
      <c r="AX83" s="116"/>
      <c r="AY83" s="116"/>
      <c r="BA83" s="6" t="s">
        <v>169</v>
      </c>
      <c r="BB83" s="121" t="str">
        <f>IF(Q86="","",SUM(Q86*V86+Q87*V87))</f>
        <v/>
      </c>
      <c r="BC83" s="128"/>
      <c r="BD83" s="131"/>
      <c r="BE83" s="6" t="s">
        <v>35</v>
      </c>
    </row>
    <row r="84" spans="1:75"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AA84" s="73"/>
      <c r="AT84" s="103"/>
      <c r="AU84" s="117"/>
      <c r="BI84" s="112" t="s">
        <v>203</v>
      </c>
      <c r="BJ84" s="112"/>
      <c r="BK84" s="112"/>
    </row>
    <row r="85" spans="1:75">
      <c r="C85" s="24" t="s">
        <v>147</v>
      </c>
      <c r="E85" s="31"/>
      <c r="Q85" s="24" t="s">
        <v>236</v>
      </c>
      <c r="V85" s="24" t="s">
        <v>153</v>
      </c>
      <c r="W85" s="24"/>
      <c r="AA85" s="73"/>
      <c r="AT85" s="103"/>
      <c r="AU85" s="6" t="s">
        <v>112</v>
      </c>
      <c r="AX85" s="6" t="s">
        <v>167</v>
      </c>
      <c r="AY85" s="6" t="s">
        <v>8</v>
      </c>
      <c r="BB85" s="58">
        <f>AV22</f>
        <v>0</v>
      </c>
      <c r="BC85" s="58"/>
      <c r="BD85" s="58"/>
      <c r="BE85" s="58"/>
      <c r="BF85" s="58"/>
      <c r="BG85" s="6" t="s">
        <v>35</v>
      </c>
      <c r="BI85" s="150" t="str">
        <f>IFERROR(BB85/(BB85+BB86),"")</f>
        <v/>
      </c>
      <c r="BJ85" s="150"/>
      <c r="BK85" s="150"/>
    </row>
    <row r="86" spans="1:75"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Q86" s="58"/>
      <c r="R86" s="58"/>
      <c r="S86" s="58"/>
      <c r="T86" s="1" t="s">
        <v>35</v>
      </c>
      <c r="V86" s="58"/>
      <c r="W86" s="58"/>
      <c r="X86" s="22" t="s">
        <v>18</v>
      </c>
      <c r="AA86" s="73"/>
      <c r="AM86" s="3" t="str">
        <f>IF(V86="","",V86&amp;"台")</f>
        <v/>
      </c>
      <c r="AT86" s="103"/>
      <c r="AU86" s="6" t="s">
        <v>113</v>
      </c>
      <c r="AX86" s="6" t="s">
        <v>167</v>
      </c>
      <c r="BB86" s="58">
        <f>AV37</f>
        <v>0</v>
      </c>
      <c r="BC86" s="58"/>
      <c r="BD86" s="58"/>
      <c r="BE86" s="58"/>
      <c r="BF86" s="58"/>
      <c r="BG86" s="6" t="s">
        <v>35</v>
      </c>
      <c r="BI86" s="150" t="str">
        <f>IFERROR(BB86/(BB85+BB86),"")</f>
        <v/>
      </c>
      <c r="BJ86" s="150"/>
      <c r="BK86" s="150"/>
    </row>
    <row r="87" spans="1:75"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Q87" s="58"/>
      <c r="R87" s="58"/>
      <c r="S87" s="58"/>
      <c r="T87" s="1" t="s">
        <v>35</v>
      </c>
      <c r="V87" s="58"/>
      <c r="W87" s="58"/>
      <c r="X87" s="22" t="s">
        <v>18</v>
      </c>
      <c r="AA87" s="73"/>
      <c r="AM87" s="3" t="str">
        <f>IF(V87="","",V87&amp;"台")</f>
        <v/>
      </c>
      <c r="AT87" s="103"/>
    </row>
    <row r="88" spans="1:75" ht="16.5" customHeight="1">
      <c r="C88" s="21" t="s">
        <v>27</v>
      </c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Q88" s="25"/>
      <c r="R88" s="25"/>
      <c r="S88" s="25"/>
      <c r="V88" s="25"/>
      <c r="W88" s="25"/>
      <c r="X88" s="70"/>
      <c r="AA88" s="73"/>
      <c r="AT88" s="103"/>
      <c r="AU88" s="112" t="s">
        <v>166</v>
      </c>
    </row>
    <row r="89" spans="1:75" ht="16.5" customHeight="1">
      <c r="C89" s="21" t="s">
        <v>159</v>
      </c>
      <c r="D89" s="25"/>
      <c r="F89" s="34"/>
      <c r="G89" s="34"/>
      <c r="H89" s="34"/>
      <c r="I89" s="34"/>
      <c r="J89" s="34"/>
      <c r="K89" s="34"/>
      <c r="L89" s="25" t="s">
        <v>28</v>
      </c>
      <c r="M89" s="38" t="s">
        <v>70</v>
      </c>
      <c r="N89" s="21" t="s">
        <v>130</v>
      </c>
      <c r="O89" s="25"/>
      <c r="Q89" s="34"/>
      <c r="R89" s="34"/>
      <c r="S89" s="34"/>
      <c r="T89" s="34"/>
      <c r="U89" s="34"/>
      <c r="V89" s="34"/>
      <c r="W89" s="25" t="s">
        <v>28</v>
      </c>
      <c r="AA89" s="73"/>
      <c r="AT89" s="103"/>
      <c r="AU89" s="6" t="s">
        <v>112</v>
      </c>
      <c r="AX89" s="6" t="s">
        <v>167</v>
      </c>
      <c r="AY89" s="6" t="s">
        <v>168</v>
      </c>
      <c r="BB89" s="139" t="str">
        <f>IFERROR(BB83*BI85,"")</f>
        <v/>
      </c>
      <c r="BC89" s="139"/>
      <c r="BD89" s="139"/>
      <c r="BE89" s="139"/>
      <c r="BF89" s="139"/>
      <c r="BG89" s="6" t="s">
        <v>35</v>
      </c>
      <c r="BI89" s="123" t="s">
        <v>209</v>
      </c>
      <c r="BJ89" s="122"/>
      <c r="BK89" s="132">
        <f>IFERROR(F89*BI85,0)</f>
        <v>0</v>
      </c>
      <c r="BL89" s="134"/>
      <c r="BM89" s="134"/>
      <c r="BN89" s="137"/>
      <c r="BO89" s="122" t="s">
        <v>28</v>
      </c>
      <c r="BQ89" s="6" t="s">
        <v>162</v>
      </c>
      <c r="BS89" s="132">
        <f>IFERROR(Q89*BI85,0)</f>
        <v>0</v>
      </c>
      <c r="BT89" s="134"/>
      <c r="BU89" s="134"/>
      <c r="BV89" s="137"/>
      <c r="BW89" s="122" t="s">
        <v>28</v>
      </c>
    </row>
    <row r="90" spans="1:75"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25"/>
      <c r="N90" s="25"/>
      <c r="AA90" s="73"/>
      <c r="AT90" s="103"/>
      <c r="AU90" s="6" t="s">
        <v>113</v>
      </c>
      <c r="AX90" s="6" t="s">
        <v>167</v>
      </c>
      <c r="BB90" s="139" t="str">
        <f>IFERROR(BB83*BI86,"")</f>
        <v/>
      </c>
      <c r="BC90" s="139"/>
      <c r="BD90" s="139"/>
      <c r="BE90" s="139"/>
      <c r="BF90" s="139"/>
      <c r="BG90" s="6" t="s">
        <v>35</v>
      </c>
      <c r="BI90" s="123" t="s">
        <v>210</v>
      </c>
      <c r="BJ90" s="122"/>
      <c r="BK90" s="132">
        <f>IFERROR(F89*BI86,0)</f>
        <v>0</v>
      </c>
      <c r="BL90" s="134"/>
      <c r="BM90" s="134"/>
      <c r="BN90" s="137"/>
      <c r="BO90" s="122" t="s">
        <v>28</v>
      </c>
      <c r="BQ90" s="6" t="s">
        <v>162</v>
      </c>
      <c r="BS90" s="132">
        <f>IFERROR(Q89*BI86,0)</f>
        <v>0</v>
      </c>
      <c r="BT90" s="134"/>
      <c r="BU90" s="134"/>
      <c r="BV90" s="137"/>
      <c r="BW90" s="122" t="s">
        <v>28</v>
      </c>
    </row>
    <row r="91" spans="1:75"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25"/>
      <c r="N91" s="25"/>
      <c r="O91" s="25"/>
      <c r="Q91" s="25"/>
      <c r="R91" s="25"/>
      <c r="S91" s="25"/>
      <c r="V91" s="25"/>
      <c r="W91" s="25"/>
      <c r="X91" s="70"/>
      <c r="AA91" s="73"/>
      <c r="AT91" s="103"/>
    </row>
    <row r="92" spans="1:75" s="1" customFormat="1" ht="24" customHeight="1">
      <c r="A92" s="10"/>
      <c r="B92" s="13" t="s">
        <v>172</v>
      </c>
      <c r="C92" s="20"/>
      <c r="D92" s="20"/>
      <c r="E92" s="20"/>
      <c r="F92" s="20"/>
      <c r="G92" s="20"/>
      <c r="H92" s="2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74"/>
      <c r="AB92" s="79"/>
      <c r="AC92" s="79"/>
      <c r="AD92" s="79"/>
      <c r="AE92" s="79"/>
      <c r="AF92" s="79"/>
      <c r="AG92" s="79"/>
      <c r="AH92" s="79"/>
      <c r="AI92" s="79"/>
      <c r="AJ92" s="79"/>
      <c r="AK92" s="79"/>
      <c r="AL92" s="79"/>
      <c r="AM92" s="95"/>
      <c r="AN92" s="98"/>
      <c r="AO92" s="98"/>
      <c r="AP92" s="98"/>
      <c r="AQ92" s="98"/>
      <c r="AR92" s="98"/>
      <c r="AS92" s="98"/>
      <c r="AT92" s="110" t="s">
        <v>172</v>
      </c>
      <c r="AU92" s="98"/>
      <c r="AV92" s="126"/>
      <c r="AW92" s="126"/>
      <c r="AX92" s="126"/>
      <c r="AY92" s="126"/>
      <c r="AZ92" s="126"/>
      <c r="BA92" s="126"/>
      <c r="BB92" s="126"/>
      <c r="BC92" s="126"/>
      <c r="BD92" s="126"/>
      <c r="BE92" s="126"/>
      <c r="BF92" s="126"/>
      <c r="BG92" s="126"/>
      <c r="BH92" s="126"/>
      <c r="BI92" s="12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</row>
    <row r="93" spans="1:75">
      <c r="C93" s="22" t="s">
        <v>73</v>
      </c>
      <c r="AA93" s="73"/>
      <c r="AT93" s="103"/>
    </row>
    <row r="94" spans="1:75"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Q94" s="1" t="s">
        <v>38</v>
      </c>
      <c r="AA94" s="73"/>
      <c r="AT94" s="103"/>
      <c r="AU94" s="6" t="s">
        <v>73</v>
      </c>
    </row>
    <row r="95" spans="1:75">
      <c r="C95" s="24" t="s">
        <v>147</v>
      </c>
      <c r="E95" s="31"/>
      <c r="Q95" s="24" t="s">
        <v>231</v>
      </c>
      <c r="V95" s="24" t="s">
        <v>153</v>
      </c>
      <c r="W95" s="24"/>
      <c r="AA95" s="73"/>
      <c r="AT95" s="103"/>
      <c r="AV95" s="23" t="str">
        <f>IF(C94="","",C94)</f>
        <v/>
      </c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</row>
    <row r="96" spans="1:75">
      <c r="C96" s="23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Q96" s="58"/>
      <c r="R96" s="58"/>
      <c r="S96" s="58"/>
      <c r="T96" s="1" t="s">
        <v>59</v>
      </c>
      <c r="V96" s="58"/>
      <c r="W96" s="58"/>
      <c r="X96" s="22" t="s">
        <v>18</v>
      </c>
      <c r="AA96" s="73"/>
      <c r="AM96" s="3" t="str">
        <f>IF(V96="","",V96&amp;"台")</f>
        <v/>
      </c>
      <c r="AT96" s="103"/>
      <c r="AU96" s="6" t="s">
        <v>103</v>
      </c>
    </row>
    <row r="97" spans="1:75">
      <c r="C97" s="23"/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Q97" s="58"/>
      <c r="R97" s="58"/>
      <c r="S97" s="58"/>
      <c r="T97" s="1" t="s">
        <v>59</v>
      </c>
      <c r="V97" s="58"/>
      <c r="W97" s="58"/>
      <c r="X97" s="22" t="s">
        <v>18</v>
      </c>
      <c r="AA97" s="73"/>
      <c r="AM97" s="3" t="str">
        <f>IF(V97="","",V97&amp;"台")</f>
        <v/>
      </c>
      <c r="AT97" s="103"/>
      <c r="AV97" s="127" t="str">
        <f>_xlfn.TEXTJOIN("/",1,C96,AM96,C97,AM97)</f>
        <v/>
      </c>
      <c r="AW97" s="130"/>
      <c r="AX97" s="130"/>
      <c r="AY97" s="130"/>
      <c r="AZ97" s="130"/>
      <c r="BA97" s="130"/>
      <c r="BB97" s="130"/>
      <c r="BC97" s="130"/>
      <c r="BD97" s="130"/>
      <c r="BE97" s="130"/>
      <c r="BF97" s="130"/>
      <c r="BG97" s="148"/>
    </row>
    <row r="98" spans="1:75" ht="16.5" customHeight="1">
      <c r="C98" s="21" t="s">
        <v>27</v>
      </c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Q98" s="25"/>
      <c r="R98" s="25"/>
      <c r="S98" s="25"/>
      <c r="V98" s="25"/>
      <c r="W98" s="25"/>
      <c r="X98" s="70"/>
      <c r="AA98" s="73"/>
      <c r="AT98" s="103"/>
    </row>
    <row r="99" spans="1:75" ht="16.5" customHeight="1">
      <c r="C99" s="21" t="s">
        <v>159</v>
      </c>
      <c r="D99" s="25"/>
      <c r="F99" s="34"/>
      <c r="G99" s="34"/>
      <c r="H99" s="34"/>
      <c r="I99" s="34"/>
      <c r="J99" s="34"/>
      <c r="K99" s="34"/>
      <c r="L99" s="25" t="s">
        <v>28</v>
      </c>
      <c r="M99" s="38" t="s">
        <v>70</v>
      </c>
      <c r="N99" s="38"/>
      <c r="O99" s="21" t="s">
        <v>130</v>
      </c>
      <c r="P99" s="25"/>
      <c r="R99" s="34"/>
      <c r="S99" s="34"/>
      <c r="T99" s="34"/>
      <c r="U99" s="34"/>
      <c r="V99" s="34"/>
      <c r="W99" s="34"/>
      <c r="X99" s="25" t="s">
        <v>28</v>
      </c>
      <c r="AA99" s="73"/>
      <c r="AT99" s="103"/>
      <c r="AU99" s="116" t="s">
        <v>216</v>
      </c>
      <c r="AV99" s="116"/>
      <c r="AW99" s="116"/>
      <c r="AX99" s="116"/>
      <c r="AY99" s="116"/>
      <c r="BA99" s="6" t="s">
        <v>169</v>
      </c>
      <c r="BB99" s="140" t="str">
        <f>IF(Q96="","",ROUNDDOWN(SUM(Q96*V96,Q97*V97),1))</f>
        <v/>
      </c>
      <c r="BC99" s="144"/>
      <c r="BD99" s="146"/>
      <c r="BE99" s="6" t="s">
        <v>59</v>
      </c>
    </row>
    <row r="100" spans="1:75" ht="16.5" customHeight="1">
      <c r="C100" s="21"/>
      <c r="D100" s="25"/>
      <c r="AA100" s="73"/>
      <c r="AT100" s="103"/>
      <c r="AU100" s="117"/>
      <c r="AV100" s="117"/>
      <c r="AW100" s="117"/>
      <c r="AX100" s="117"/>
      <c r="AY100" s="117"/>
      <c r="BB100" s="141"/>
      <c r="BC100" s="141"/>
      <c r="BD100" s="141"/>
    </row>
    <row r="101" spans="1:75" ht="16.5" customHeight="1">
      <c r="C101" s="21"/>
      <c r="D101" s="25"/>
      <c r="R101" s="1" t="s">
        <v>215</v>
      </c>
      <c r="AA101" s="73"/>
      <c r="AT101" s="103"/>
      <c r="AU101" s="117"/>
      <c r="AV101" s="117"/>
      <c r="AW101" s="117"/>
      <c r="AX101" s="117"/>
      <c r="AY101" s="117"/>
      <c r="BB101" s="141"/>
      <c r="BC101" s="141"/>
      <c r="BD101" s="141"/>
    </row>
    <row r="102" spans="1:75" ht="17.25">
      <c r="R102" s="61" t="str">
        <f>IFERROR((R99+F99)/BB99,"")</f>
        <v/>
      </c>
      <c r="S102" s="61"/>
      <c r="T102" s="61"/>
      <c r="U102" s="61"/>
      <c r="V102" s="65" t="s">
        <v>28</v>
      </c>
      <c r="AA102" s="73"/>
      <c r="AT102" s="103"/>
    </row>
    <row r="103" spans="1:75">
      <c r="R103" s="62"/>
      <c r="S103" s="62"/>
      <c r="T103" s="62"/>
      <c r="U103" s="62"/>
      <c r="AA103" s="73"/>
      <c r="AT103" s="103"/>
    </row>
    <row r="104" spans="1:75" s="1" customFormat="1" ht="24" customHeight="1">
      <c r="A104" s="10"/>
      <c r="B104" s="13" t="s">
        <v>217</v>
      </c>
      <c r="C104" s="20"/>
      <c r="D104" s="20"/>
      <c r="E104" s="20"/>
      <c r="F104" s="20"/>
      <c r="G104" s="20"/>
      <c r="H104" s="2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74"/>
      <c r="AB104" s="79"/>
      <c r="AC104" s="79"/>
      <c r="AD104" s="79"/>
      <c r="AE104" s="79"/>
      <c r="AF104" s="79"/>
      <c r="AG104" s="79"/>
      <c r="AH104" s="79"/>
      <c r="AI104" s="79"/>
      <c r="AJ104" s="79"/>
      <c r="AK104" s="79"/>
      <c r="AL104" s="79"/>
      <c r="AM104" s="95"/>
      <c r="AN104" s="98"/>
      <c r="AO104" s="98"/>
      <c r="AP104" s="98"/>
      <c r="AQ104" s="98"/>
      <c r="AR104" s="98"/>
      <c r="AS104" s="98"/>
      <c r="AT104" s="110"/>
      <c r="AU104" s="98"/>
      <c r="AV104" s="126"/>
      <c r="AW104" s="126"/>
      <c r="AX104" s="126"/>
      <c r="AY104" s="126"/>
      <c r="AZ104" s="126"/>
      <c r="BA104" s="126"/>
      <c r="BB104" s="126"/>
      <c r="BC104" s="126"/>
      <c r="BD104" s="126"/>
      <c r="BE104" s="126"/>
      <c r="BF104" s="126"/>
      <c r="BG104" s="126"/>
      <c r="BH104" s="126"/>
      <c r="BI104" s="12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</row>
    <row r="105" spans="1:7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63"/>
      <c r="S105" s="63"/>
      <c r="T105" s="63"/>
      <c r="U105" s="63"/>
      <c r="V105" s="12"/>
      <c r="W105" s="12"/>
      <c r="X105" s="12"/>
      <c r="Y105" s="12"/>
      <c r="Z105" s="12"/>
      <c r="AA105" s="78"/>
      <c r="AB105" s="86"/>
      <c r="AC105" s="86"/>
      <c r="AD105" s="86"/>
      <c r="AE105" s="86"/>
      <c r="AF105" s="86"/>
      <c r="AG105" s="86"/>
      <c r="AH105" s="86"/>
      <c r="AI105" s="86"/>
      <c r="AJ105" s="12"/>
      <c r="AK105" s="12"/>
      <c r="AL105" s="86"/>
      <c r="AT105" s="103"/>
    </row>
    <row r="106" spans="1:75" ht="17.25">
      <c r="A106" s="12"/>
      <c r="B106" s="12"/>
      <c r="C106" s="12" t="s">
        <v>185</v>
      </c>
      <c r="D106" s="12"/>
      <c r="E106" s="12"/>
      <c r="F106" s="12"/>
      <c r="G106" s="12"/>
      <c r="H106" s="12"/>
      <c r="I106" s="40">
        <f>ROUNDDOWN(W133,0)*1135*0.000545</f>
        <v>0</v>
      </c>
      <c r="J106" s="40"/>
      <c r="K106" s="40"/>
      <c r="L106" s="40"/>
      <c r="M106" s="12" t="s">
        <v>101</v>
      </c>
      <c r="N106" s="12"/>
      <c r="O106" s="12"/>
      <c r="P106" s="12"/>
      <c r="Q106" s="12"/>
      <c r="R106" s="63"/>
      <c r="S106" s="63"/>
      <c r="T106" s="63"/>
      <c r="U106" s="63"/>
      <c r="V106" s="12"/>
      <c r="W106" s="12"/>
      <c r="X106" s="12"/>
      <c r="Y106" s="12"/>
      <c r="Z106" s="12"/>
      <c r="AA106" s="78"/>
      <c r="AB106" s="86"/>
      <c r="AC106" s="86"/>
      <c r="AD106" s="86"/>
      <c r="AE106" s="86"/>
      <c r="AF106" s="86"/>
      <c r="AG106" s="86"/>
      <c r="AH106" s="86"/>
      <c r="AI106" s="86"/>
      <c r="AJ106" s="12"/>
      <c r="AK106" s="12"/>
      <c r="AL106" s="86"/>
      <c r="AT106" s="103"/>
    </row>
    <row r="107" spans="1:75" ht="17.25">
      <c r="A107" s="12"/>
      <c r="B107" s="12"/>
      <c r="C107" s="12" t="s">
        <v>107</v>
      </c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53" t="str">
        <f>IFERROR((AX24+BF24+AY43+AY44+F99+R99)/I106/17,"")</f>
        <v/>
      </c>
      <c r="P107" s="56"/>
      <c r="Q107" s="56"/>
      <c r="R107" s="56"/>
      <c r="S107" s="64" t="s">
        <v>82</v>
      </c>
      <c r="T107" s="63"/>
      <c r="U107" s="63"/>
      <c r="V107" s="12"/>
      <c r="W107" s="12"/>
      <c r="X107" s="12"/>
      <c r="Y107" s="12"/>
      <c r="AA107" s="78"/>
      <c r="AB107" s="86"/>
      <c r="AC107" s="86"/>
      <c r="AD107" s="86"/>
      <c r="AE107" s="86"/>
      <c r="AF107" s="86"/>
      <c r="AG107" s="86"/>
      <c r="AH107" s="86"/>
      <c r="AI107" s="86"/>
      <c r="AJ107" s="12"/>
      <c r="AK107" s="12"/>
      <c r="AL107" s="86"/>
      <c r="AT107" s="103"/>
    </row>
    <row r="108" spans="1:7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78"/>
      <c r="AB108" s="86"/>
      <c r="AC108" s="86"/>
      <c r="AD108" s="86"/>
      <c r="AE108" s="86"/>
      <c r="AF108" s="86"/>
      <c r="AG108" s="86"/>
      <c r="AH108" s="86"/>
      <c r="AI108" s="86"/>
      <c r="AJ108" s="12"/>
      <c r="AK108" s="12"/>
      <c r="AL108" s="86"/>
      <c r="AT108" s="103"/>
    </row>
    <row r="109" spans="1:75" s="1" customFormat="1" ht="24" customHeight="1">
      <c r="A109" s="10"/>
      <c r="B109" s="13" t="s">
        <v>122</v>
      </c>
      <c r="C109" s="20"/>
      <c r="D109" s="20"/>
      <c r="E109" s="20"/>
      <c r="F109" s="20"/>
      <c r="G109" s="20"/>
      <c r="H109" s="2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74"/>
      <c r="AB109" s="79"/>
      <c r="AC109" s="79"/>
      <c r="AD109" s="79"/>
      <c r="AE109" s="79"/>
      <c r="AF109" s="79"/>
      <c r="AG109" s="79"/>
      <c r="AH109" s="79"/>
      <c r="AI109" s="79"/>
      <c r="AJ109" s="79"/>
      <c r="AK109" s="79"/>
      <c r="AL109" s="79"/>
      <c r="AM109" s="95"/>
      <c r="AN109" s="98"/>
      <c r="AO109" s="98"/>
      <c r="AP109" s="98"/>
      <c r="AQ109" s="98"/>
      <c r="AR109" s="98"/>
      <c r="AS109" s="98"/>
      <c r="AT109" s="110"/>
      <c r="AU109" s="98"/>
      <c r="AV109" s="126"/>
      <c r="AW109" s="126"/>
      <c r="AX109" s="126"/>
      <c r="AY109" s="126"/>
      <c r="AZ109" s="126"/>
      <c r="BA109" s="126"/>
      <c r="BB109" s="126"/>
      <c r="BC109" s="126"/>
      <c r="BD109" s="126"/>
      <c r="BE109" s="126"/>
      <c r="BF109" s="126"/>
      <c r="BG109" s="126"/>
      <c r="BH109" s="126"/>
      <c r="BI109" s="12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</row>
    <row r="110" spans="1:75">
      <c r="B110" s="1" t="s">
        <v>17</v>
      </c>
      <c r="AA110" s="73"/>
      <c r="AT110" s="103"/>
    </row>
    <row r="111" spans="1:75">
      <c r="C111" s="1" t="s">
        <v>140</v>
      </c>
      <c r="E111" s="33" t="s">
        <v>173</v>
      </c>
      <c r="F111" s="33"/>
      <c r="G111" s="33"/>
      <c r="H111" s="39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69"/>
      <c r="AA111" s="73"/>
      <c r="AT111" s="103"/>
    </row>
    <row r="112" spans="1:75">
      <c r="C112" s="1" t="s">
        <v>174</v>
      </c>
      <c r="E112" s="27"/>
      <c r="F112" s="1" t="s">
        <v>176</v>
      </c>
      <c r="AA112" s="73"/>
      <c r="AT112" s="103"/>
    </row>
    <row r="113" spans="1:75">
      <c r="E113" s="27"/>
      <c r="F113" s="1" t="s">
        <v>177</v>
      </c>
      <c r="AA113" s="73"/>
      <c r="AT113" s="103"/>
    </row>
    <row r="114" spans="1:75">
      <c r="E114" s="27"/>
      <c r="F114" s="1" t="s">
        <v>160</v>
      </c>
      <c r="AA114" s="73"/>
      <c r="AT114" s="103"/>
    </row>
    <row r="115" spans="1:75">
      <c r="AA115" s="73"/>
      <c r="AT115" s="103"/>
    </row>
    <row r="116" spans="1:75">
      <c r="B116" s="1" t="s">
        <v>178</v>
      </c>
      <c r="AA116" s="73"/>
      <c r="AT116" s="103"/>
    </row>
    <row r="117" spans="1:75">
      <c r="C117" s="1" t="s">
        <v>180</v>
      </c>
      <c r="G117" s="37"/>
      <c r="H117" s="37"/>
      <c r="I117" s="37"/>
      <c r="J117" s="1" t="s">
        <v>2</v>
      </c>
      <c r="K117" s="37"/>
      <c r="L117" s="37"/>
      <c r="M117" s="37"/>
      <c r="N117" s="1" t="s">
        <v>9</v>
      </c>
      <c r="O117" s="37"/>
      <c r="P117" s="37"/>
      <c r="Q117" s="37"/>
      <c r="R117" s="1" t="s">
        <v>11</v>
      </c>
      <c r="AA117" s="73"/>
      <c r="AT117" s="103"/>
    </row>
    <row r="118" spans="1:75">
      <c r="C118" s="1" t="s">
        <v>6</v>
      </c>
      <c r="G118" s="37"/>
      <c r="H118" s="37"/>
      <c r="I118" s="37"/>
      <c r="J118" s="1" t="s">
        <v>2</v>
      </c>
      <c r="K118" s="37"/>
      <c r="L118" s="37"/>
      <c r="M118" s="37"/>
      <c r="N118" s="1" t="s">
        <v>9</v>
      </c>
      <c r="O118" s="37"/>
      <c r="P118" s="37"/>
      <c r="Q118" s="37"/>
      <c r="R118" s="1" t="s">
        <v>11</v>
      </c>
      <c r="AA118" s="73"/>
      <c r="AT118" s="103"/>
    </row>
    <row r="119" spans="1:75">
      <c r="C119" s="1" t="s">
        <v>181</v>
      </c>
      <c r="G119" s="37"/>
      <c r="H119" s="37"/>
      <c r="I119" s="37"/>
      <c r="J119" s="1" t="s">
        <v>2</v>
      </c>
      <c r="K119" s="37"/>
      <c r="L119" s="37"/>
      <c r="M119" s="37"/>
      <c r="N119" s="1" t="s">
        <v>9</v>
      </c>
      <c r="O119" s="37"/>
      <c r="P119" s="37"/>
      <c r="Q119" s="37"/>
      <c r="R119" s="1" t="s">
        <v>11</v>
      </c>
      <c r="AA119" s="73"/>
      <c r="AT119" s="103"/>
    </row>
    <row r="120" spans="1:75">
      <c r="AA120" s="73"/>
      <c r="AT120" s="103"/>
    </row>
    <row r="121" spans="1:75">
      <c r="B121" s="1" t="s">
        <v>179</v>
      </c>
      <c r="AA121" s="73"/>
      <c r="AT121" s="103"/>
    </row>
    <row r="122" spans="1:75" ht="18.75">
      <c r="C122" s="1" t="s">
        <v>142</v>
      </c>
      <c r="F122" s="36"/>
      <c r="G122" s="36"/>
      <c r="H122" s="36"/>
      <c r="I122" s="36"/>
      <c r="J122" s="36"/>
      <c r="K122" s="22"/>
      <c r="L122" s="1" t="s">
        <v>183</v>
      </c>
      <c r="O122" s="54"/>
      <c r="P122" s="41"/>
      <c r="Q122" s="41"/>
      <c r="R122" s="41"/>
      <c r="S122" s="41"/>
      <c r="T122" s="41"/>
      <c r="U122" s="41"/>
      <c r="V122" s="41"/>
      <c r="W122" s="69"/>
      <c r="AA122" s="73"/>
      <c r="AT122" s="103"/>
    </row>
    <row r="123" spans="1:75">
      <c r="B123" s="1" t="s">
        <v>125</v>
      </c>
      <c r="AA123" s="73"/>
      <c r="AT123" s="103"/>
    </row>
    <row r="124" spans="1:75">
      <c r="C124" s="1" t="s">
        <v>182</v>
      </c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Q124" s="1" t="s">
        <v>67</v>
      </c>
      <c r="T124" s="36"/>
      <c r="U124" s="36"/>
      <c r="V124" s="36"/>
      <c r="W124" s="36"/>
      <c r="AA124" s="73"/>
      <c r="AT124" s="103"/>
    </row>
    <row r="125" spans="1:75">
      <c r="C125" s="1" t="s">
        <v>165</v>
      </c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AA125" s="73"/>
      <c r="AT125" s="103"/>
    </row>
    <row r="126" spans="1:75" ht="18.75">
      <c r="C126" s="1" t="s">
        <v>142</v>
      </c>
      <c r="F126" s="36"/>
      <c r="G126" s="36"/>
      <c r="H126" s="36"/>
      <c r="I126" s="36"/>
      <c r="J126" s="36"/>
      <c r="K126" s="50"/>
      <c r="L126" s="12" t="s">
        <v>183</v>
      </c>
      <c r="M126" s="12"/>
      <c r="N126" s="12"/>
      <c r="O126" s="54"/>
      <c r="P126" s="41"/>
      <c r="Q126" s="41"/>
      <c r="R126" s="41"/>
      <c r="S126" s="41"/>
      <c r="T126" s="41"/>
      <c r="U126" s="41"/>
      <c r="V126" s="41"/>
      <c r="W126" s="69"/>
      <c r="AA126" s="73"/>
      <c r="AT126" s="103"/>
    </row>
    <row r="127" spans="1:75"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AA127" s="73"/>
      <c r="AT127" s="103"/>
    </row>
    <row r="128" spans="1:75" s="1" customFormat="1" ht="24" customHeight="1">
      <c r="A128" s="10"/>
      <c r="B128" s="13" t="s">
        <v>43</v>
      </c>
      <c r="C128" s="20"/>
      <c r="D128" s="20"/>
      <c r="E128" s="20"/>
      <c r="F128" s="20"/>
      <c r="G128" s="20"/>
      <c r="H128" s="2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74"/>
      <c r="AB128" s="79"/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95"/>
      <c r="AN128" s="98"/>
      <c r="AO128" s="98"/>
      <c r="AP128" s="98"/>
      <c r="AQ128" s="98"/>
      <c r="AR128" s="98"/>
      <c r="AS128" s="98"/>
      <c r="AT128" s="110"/>
      <c r="AU128" s="98"/>
      <c r="AV128" s="126"/>
      <c r="AW128" s="126"/>
      <c r="AX128" s="126"/>
      <c r="AY128" s="126"/>
      <c r="AZ128" s="126"/>
      <c r="BA128" s="126"/>
      <c r="BB128" s="126"/>
      <c r="BC128" s="126"/>
      <c r="BD128" s="126"/>
      <c r="BE128" s="126"/>
      <c r="BF128" s="126"/>
      <c r="BG128" s="126"/>
      <c r="BH128" s="126"/>
      <c r="BI128" s="12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</row>
    <row r="129" spans="2:46">
      <c r="B129" s="1" t="s">
        <v>3</v>
      </c>
      <c r="AA129" s="73"/>
      <c r="AT129" s="103"/>
    </row>
    <row r="130" spans="2:46">
      <c r="C130" s="1" t="s">
        <v>188</v>
      </c>
      <c r="G130" s="1" t="s">
        <v>4</v>
      </c>
      <c r="I130" s="42">
        <f>IFERROR(AV22+AV37,"")</f>
        <v>0</v>
      </c>
      <c r="J130" s="38"/>
      <c r="K130" s="1" t="s">
        <v>35</v>
      </c>
      <c r="M130" s="1" t="s">
        <v>138</v>
      </c>
      <c r="O130" s="42">
        <f>IFERROR(BB66+BB75,"")</f>
        <v>0</v>
      </c>
      <c r="P130" s="38"/>
      <c r="Q130" s="1" t="s">
        <v>35</v>
      </c>
      <c r="AA130" s="73"/>
      <c r="AT130" s="103"/>
    </row>
    <row r="131" spans="2:46">
      <c r="C131" s="1" t="s">
        <v>193</v>
      </c>
      <c r="G131" s="1" t="s">
        <v>4</v>
      </c>
      <c r="I131" s="43"/>
      <c r="J131" s="43"/>
      <c r="K131" s="1" t="s">
        <v>35</v>
      </c>
      <c r="M131" s="1" t="s">
        <v>138</v>
      </c>
      <c r="O131" s="43"/>
      <c r="P131" s="43"/>
      <c r="Q131" s="1" t="s">
        <v>35</v>
      </c>
      <c r="AA131" s="73"/>
      <c r="AT131" s="103"/>
    </row>
    <row r="132" spans="2:46">
      <c r="S132" s="1" t="s">
        <v>213</v>
      </c>
      <c r="AA132" s="73"/>
      <c r="AT132" s="103"/>
    </row>
    <row r="133" spans="2:46" ht="18.75">
      <c r="S133" s="65" t="s">
        <v>214</v>
      </c>
      <c r="T133" s="65"/>
      <c r="U133" s="65"/>
      <c r="V133" s="65"/>
      <c r="W133" s="68">
        <f>MIN(I130+I131,O130+O131)</f>
        <v>0</v>
      </c>
      <c r="X133" s="68"/>
      <c r="Y133" s="65" t="s">
        <v>35</v>
      </c>
      <c r="AA133" s="73"/>
      <c r="AT133" s="103"/>
    </row>
    <row r="134" spans="2:46">
      <c r="I134" s="25"/>
      <c r="J134" s="25"/>
      <c r="O134" s="55"/>
      <c r="P134" s="25"/>
      <c r="AA134" s="73"/>
      <c r="AT134" s="103"/>
    </row>
    <row r="135" spans="2:46">
      <c r="B135" s="1" t="s">
        <v>12</v>
      </c>
      <c r="I135" s="44"/>
      <c r="J135" s="49"/>
      <c r="K135" s="49"/>
      <c r="L135" s="51"/>
      <c r="M135" s="1" t="s">
        <v>208</v>
      </c>
      <c r="AA135" s="73"/>
      <c r="AT135" s="103"/>
    </row>
    <row r="136" spans="2:46">
      <c r="B136" s="1" t="s">
        <v>186</v>
      </c>
      <c r="I136" s="44"/>
      <c r="J136" s="49"/>
      <c r="K136" s="49"/>
      <c r="L136" s="51"/>
      <c r="M136" s="1" t="s">
        <v>59</v>
      </c>
      <c r="AA136" s="73"/>
      <c r="AT136" s="103"/>
    </row>
    <row r="137" spans="2:46">
      <c r="B137" s="1" t="s">
        <v>184</v>
      </c>
      <c r="G137" s="22"/>
      <c r="I137" s="45"/>
      <c r="J137" s="45"/>
      <c r="K137" s="45"/>
      <c r="L137" s="45"/>
      <c r="M137" s="1" t="s">
        <v>59</v>
      </c>
      <c r="AA137" s="73"/>
      <c r="AT137" s="103"/>
    </row>
    <row r="138" spans="2:46" ht="18.75">
      <c r="I138" s="46" t="s">
        <v>230</v>
      </c>
      <c r="S138" s="65" t="s">
        <v>175</v>
      </c>
      <c r="T138" s="65"/>
      <c r="U138" s="65"/>
      <c r="V138" s="68" t="str">
        <f>IFERROR(I137/I135*100,"")</f>
        <v/>
      </c>
      <c r="W138" s="68"/>
      <c r="X138" s="68"/>
      <c r="Y138" s="65" t="s">
        <v>86</v>
      </c>
      <c r="AA138" s="73"/>
      <c r="AT138" s="103"/>
    </row>
    <row r="139" spans="2:46">
      <c r="AA139" s="73"/>
      <c r="AT139" s="103"/>
    </row>
    <row r="140" spans="2:46">
      <c r="B140" s="1" t="s">
        <v>190</v>
      </c>
      <c r="AA140" s="73"/>
      <c r="AT140" s="103"/>
    </row>
    <row r="141" spans="2:46">
      <c r="C141" s="27"/>
      <c r="D141" s="1" t="s">
        <v>202</v>
      </c>
      <c r="AA141" s="73"/>
      <c r="AT141" s="103"/>
    </row>
    <row r="142" spans="2:46">
      <c r="C142" s="27"/>
      <c r="D142" s="1" t="s">
        <v>120</v>
      </c>
      <c r="AA142" s="73"/>
      <c r="AT142" s="103"/>
    </row>
    <row r="143" spans="2:46">
      <c r="C143" s="27"/>
      <c r="D143" s="1" t="s">
        <v>52</v>
      </c>
      <c r="F143" s="1" t="s">
        <v>93</v>
      </c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1" t="s">
        <v>94</v>
      </c>
      <c r="AA143" s="73"/>
      <c r="AT143" s="103"/>
    </row>
    <row r="144" spans="2:46">
      <c r="AA144" s="73"/>
      <c r="AT144" s="103"/>
    </row>
    <row r="145" spans="27:46">
      <c r="AA145" s="73"/>
      <c r="AT145" s="103"/>
    </row>
    <row r="146" spans="27:46">
      <c r="AA146" s="73"/>
      <c r="AT146" s="103"/>
    </row>
  </sheetData>
  <sheetProtection sheet="1" objects="1" scenarios="1"/>
  <mergeCells count="153">
    <mergeCell ref="T5:V5"/>
    <mergeCell ref="AB9:AI9"/>
    <mergeCell ref="BB11:BC11"/>
    <mergeCell ref="AB12:AI12"/>
    <mergeCell ref="C16:M16"/>
    <mergeCell ref="C18:O18"/>
    <mergeCell ref="Q18:S18"/>
    <mergeCell ref="V18:W18"/>
    <mergeCell ref="C19:O19"/>
    <mergeCell ref="Q19:S19"/>
    <mergeCell ref="V19:W19"/>
    <mergeCell ref="C20:O20"/>
    <mergeCell ref="Q20:S20"/>
    <mergeCell ref="V20:W20"/>
    <mergeCell ref="C21:O21"/>
    <mergeCell ref="Q21:S21"/>
    <mergeCell ref="V21:W21"/>
    <mergeCell ref="C22:O22"/>
    <mergeCell ref="Q22:S22"/>
    <mergeCell ref="V22:W22"/>
    <mergeCell ref="AV22:AX22"/>
    <mergeCell ref="F24:K24"/>
    <mergeCell ref="M24:N24"/>
    <mergeCell ref="R24:W24"/>
    <mergeCell ref="AX24:BA24"/>
    <mergeCell ref="BF24:BI24"/>
    <mergeCell ref="C30:M30"/>
    <mergeCell ref="AV31:BG31"/>
    <mergeCell ref="C32:O32"/>
    <mergeCell ref="Q32:S32"/>
    <mergeCell ref="V32:W32"/>
    <mergeCell ref="C33:O33"/>
    <mergeCell ref="Q33:S33"/>
    <mergeCell ref="V33:W33"/>
    <mergeCell ref="G36:M36"/>
    <mergeCell ref="G37:M37"/>
    <mergeCell ref="Q37:S37"/>
    <mergeCell ref="AV37:AX37"/>
    <mergeCell ref="AV40:AX40"/>
    <mergeCell ref="C41:M41"/>
    <mergeCell ref="C43:O43"/>
    <mergeCell ref="Q43:S43"/>
    <mergeCell ref="V43:W43"/>
    <mergeCell ref="AV43:AX43"/>
    <mergeCell ref="AY43:BD43"/>
    <mergeCell ref="C44:O44"/>
    <mergeCell ref="Q44:S44"/>
    <mergeCell ref="V44:W44"/>
    <mergeCell ref="AY44:BD44"/>
    <mergeCell ref="C47:M47"/>
    <mergeCell ref="C49:O49"/>
    <mergeCell ref="Q49:R49"/>
    <mergeCell ref="C50:O50"/>
    <mergeCell ref="Q50:R50"/>
    <mergeCell ref="G53:M53"/>
    <mergeCell ref="G54:M54"/>
    <mergeCell ref="Q54:S54"/>
    <mergeCell ref="C65:M65"/>
    <mergeCell ref="BB66:BD66"/>
    <mergeCell ref="BI66:BL66"/>
    <mergeCell ref="BQ66:BT66"/>
    <mergeCell ref="C67:O67"/>
    <mergeCell ref="Q67:S67"/>
    <mergeCell ref="V67:W67"/>
    <mergeCell ref="C68:O68"/>
    <mergeCell ref="Q68:S68"/>
    <mergeCell ref="V68:W68"/>
    <mergeCell ref="AV68:BG68"/>
    <mergeCell ref="F70:K70"/>
    <mergeCell ref="M70:N70"/>
    <mergeCell ref="R70:W70"/>
    <mergeCell ref="C74:M74"/>
    <mergeCell ref="BB75:BD75"/>
    <mergeCell ref="BI75:BL75"/>
    <mergeCell ref="BQ75:BT75"/>
    <mergeCell ref="C76:O76"/>
    <mergeCell ref="Q76:S76"/>
    <mergeCell ref="V76:W76"/>
    <mergeCell ref="C77:O77"/>
    <mergeCell ref="Q77:S77"/>
    <mergeCell ref="V77:W77"/>
    <mergeCell ref="AV77:BG77"/>
    <mergeCell ref="F79:K79"/>
    <mergeCell ref="M79:N79"/>
    <mergeCell ref="R79:W79"/>
    <mergeCell ref="BB83:BD83"/>
    <mergeCell ref="C84:M84"/>
    <mergeCell ref="BB85:BF85"/>
    <mergeCell ref="BI85:BK85"/>
    <mergeCell ref="C86:O86"/>
    <mergeCell ref="Q86:S86"/>
    <mergeCell ref="V86:W86"/>
    <mergeCell ref="BB86:BF86"/>
    <mergeCell ref="BI86:BK86"/>
    <mergeCell ref="C87:O87"/>
    <mergeCell ref="Q87:S87"/>
    <mergeCell ref="V87:W87"/>
    <mergeCell ref="F89:K89"/>
    <mergeCell ref="Q89:V89"/>
    <mergeCell ref="BB89:BF89"/>
    <mergeCell ref="BK89:BN89"/>
    <mergeCell ref="BS89:BV89"/>
    <mergeCell ref="BB90:BF90"/>
    <mergeCell ref="BK90:BN90"/>
    <mergeCell ref="BS90:BV90"/>
    <mergeCell ref="C94:M94"/>
    <mergeCell ref="AV95:BG95"/>
    <mergeCell ref="C96:O96"/>
    <mergeCell ref="Q96:S96"/>
    <mergeCell ref="V96:W96"/>
    <mergeCell ref="C97:O97"/>
    <mergeCell ref="Q97:S97"/>
    <mergeCell ref="V97:W97"/>
    <mergeCell ref="AV97:BG97"/>
    <mergeCell ref="F99:K99"/>
    <mergeCell ref="M99:N99"/>
    <mergeCell ref="R99:W99"/>
    <mergeCell ref="BB99:BD99"/>
    <mergeCell ref="R102:U102"/>
    <mergeCell ref="I106:L106"/>
    <mergeCell ref="O107:R107"/>
    <mergeCell ref="E111:G111"/>
    <mergeCell ref="H111:W111"/>
    <mergeCell ref="G117:I117"/>
    <mergeCell ref="K117:M117"/>
    <mergeCell ref="O117:Q117"/>
    <mergeCell ref="G118:I118"/>
    <mergeCell ref="K118:M118"/>
    <mergeCell ref="O118:Q118"/>
    <mergeCell ref="G119:I119"/>
    <mergeCell ref="K119:M119"/>
    <mergeCell ref="O119:Q119"/>
    <mergeCell ref="F122:J122"/>
    <mergeCell ref="O122:W122"/>
    <mergeCell ref="F124:O124"/>
    <mergeCell ref="T124:W124"/>
    <mergeCell ref="F125:W125"/>
    <mergeCell ref="F126:J126"/>
    <mergeCell ref="O126:W126"/>
    <mergeCell ref="I130:J130"/>
    <mergeCell ref="O130:P130"/>
    <mergeCell ref="I131:J131"/>
    <mergeCell ref="O131:P131"/>
    <mergeCell ref="W133:X133"/>
    <mergeCell ref="I135:L135"/>
    <mergeCell ref="I136:L136"/>
    <mergeCell ref="I137:L137"/>
    <mergeCell ref="V138:X138"/>
    <mergeCell ref="G143:V143"/>
    <mergeCell ref="AV18:BG19"/>
    <mergeCell ref="AV33:BG34"/>
    <mergeCell ref="AV70:BG71"/>
    <mergeCell ref="AV79:BG80"/>
  </mergeCells>
  <phoneticPr fontId="1" type="Hiragana"/>
  <conditionalFormatting sqref="R105:U105">
    <cfRule type="cellIs" dxfId="28" priority="7" operator="greaterThan">
      <formula>125000</formula>
    </cfRule>
  </conditionalFormatting>
  <conditionalFormatting sqref="BF24">
    <cfRule type="expression" dxfId="27" priority="10">
      <formula>$AM$58=4</formula>
    </cfRule>
  </conditionalFormatting>
  <conditionalFormatting sqref="AX24">
    <cfRule type="expression" dxfId="26" priority="11">
      <formula>$AM$58=4</formula>
    </cfRule>
  </conditionalFormatting>
  <conditionalFormatting sqref="BQ66">
    <cfRule type="expression" dxfId="25" priority="12">
      <formula>$AM$58=4</formula>
    </cfRule>
  </conditionalFormatting>
  <conditionalFormatting sqref="BI66">
    <cfRule type="expression" dxfId="24" priority="13">
      <formula>$AM$58=4</formula>
    </cfRule>
  </conditionalFormatting>
  <conditionalFormatting sqref="BQ75">
    <cfRule type="expression" dxfId="23" priority="14">
      <formula>$AM$58=4</formula>
    </cfRule>
  </conditionalFormatting>
  <conditionalFormatting sqref="BI75">
    <cfRule type="expression" dxfId="22" priority="15">
      <formula>$AM$58=4</formula>
    </cfRule>
  </conditionalFormatting>
  <conditionalFormatting sqref="C65:M65 C67:O68 Q67:S68 V67:W68 F70:K70 R70:W70">
    <cfRule type="expression" dxfId="21" priority="22">
      <formula>OR($AM$58=1,$AM$58=3)</formula>
    </cfRule>
  </conditionalFormatting>
  <conditionalFormatting sqref="C74:M74 C76:O77 Q76:S77 V76:W77 F79:K79 R79:W79">
    <cfRule type="expression" dxfId="20" priority="21">
      <formula>OR($AM$58=2,$AM$58=3)</formula>
    </cfRule>
  </conditionalFormatting>
  <conditionalFormatting sqref="C84:M84 C86:O87 Q86:S87 V86:W87 F89:K89 Q89:V89">
    <cfRule type="expression" dxfId="19" priority="20">
      <formula>$AM$58=4</formula>
    </cfRule>
  </conditionalFormatting>
  <conditionalFormatting sqref="BS90">
    <cfRule type="expression" dxfId="18" priority="16">
      <formula>$AM$58=4</formula>
    </cfRule>
  </conditionalFormatting>
  <conditionalFormatting sqref="BS89">
    <cfRule type="expression" dxfId="17" priority="17">
      <formula>$AM$58=4</formula>
    </cfRule>
  </conditionalFormatting>
  <conditionalFormatting sqref="BK90">
    <cfRule type="expression" dxfId="16" priority="18">
      <formula>$AM$58=4</formula>
    </cfRule>
  </conditionalFormatting>
  <conditionalFormatting sqref="BK89">
    <cfRule type="expression" dxfId="15" priority="19">
      <formula>$AM$58=4</formula>
    </cfRule>
  </conditionalFormatting>
  <conditionalFormatting sqref="R102:U103 R106:U106 T107:U107">
    <cfRule type="cellIs" dxfId="14" priority="8" operator="between">
      <formula>125000</formula>
      <formula>99999999999</formula>
    </cfRule>
  </conditionalFormatting>
  <conditionalFormatting sqref="W133:X133">
    <cfRule type="cellIs" dxfId="13" priority="9" operator="greaterThanOrEqual">
      <formula>10</formula>
    </cfRule>
  </conditionalFormatting>
  <conditionalFormatting sqref="V138">
    <cfRule type="cellIs" dxfId="12" priority="27" operator="lessThan">
      <formula>30</formula>
    </cfRule>
  </conditionalFormatting>
  <conditionalFormatting sqref="I137:L137">
    <cfRule type="cellIs" dxfId="11" priority="6" operator="greaterThan">
      <formula>$I$135</formula>
    </cfRule>
  </conditionalFormatting>
  <conditionalFormatting sqref="I138">
    <cfRule type="expression" dxfId="10" priority="5">
      <formula>$I$137&gt;+$I$135</formula>
    </cfRule>
  </conditionalFormatting>
  <conditionalFormatting sqref="G143:V143">
    <cfRule type="cellIs" dxfId="9" priority="1" operator="greaterThan">
      <formula>"a"</formula>
    </cfRule>
  </conditionalFormatting>
  <dataValidations count="1">
    <dataValidation imeMode="halfAlpha" allowBlank="1" showDropDown="0" showInputMessage="1" showErrorMessage="1" sqref="O126:W126 F126:J126 O122:W122 F122:J122 BQ66 BI66 BS89:BS90 BK89:BK90 V91:W91 Q91:S91 O91 V96:W97 Q96:S97 C96:O97 R70:W70 Q89:V89 V86:W87 Q86:S87 C90:N91 C86:O87 F89:K89 V80:W80 V76:W77 Q80:S80 Q76:S77 C80:O80 C76:O77 R79:W79 F79:K79 C67:O68 Q67:S68 V67:W68 F70:K70 Q49:R50 T54 T37 C43:O44 V43:W44 Q43:S44 G36:G37 V51:W51 C49:C51 D51:O51 Q51:S51 P49:P51 V32:W34 Q32:S34 C32:O34 V18:W22 Q18:S22 C18:O22 R24:W25 F24:K25 G53:M54 BQ75 BI75 BF24 AX24 F99:K99 R99:W99"/>
  </dataValidations>
  <pageMargins left="0.7" right="0.7" top="0.75" bottom="0.75" header="0.3" footer="0.3"/>
  <pageSetup paperSize="9" scale="73" fitToWidth="1" fitToHeight="0" orientation="portrait" usePrinterDefaults="1" cellComments="asDisplayed" r:id="rId1"/>
  <rowBreaks count="2" manualBreakCount="2">
    <brk id="55" max="37" man="1"/>
    <brk id="108" max="37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168" r:id="rId4" name="グループ 120">
              <controlPr defaultSize="0" autoPict="0">
                <anchor moveWithCells="1">
                  <from xmlns:xdr="http://schemas.openxmlformats.org/drawingml/2006/spreadsheetDrawing">
                    <xdr:col>8</xdr:col>
                    <xdr:colOff>189865</xdr:colOff>
                    <xdr:row>9</xdr:row>
                    <xdr:rowOff>189865</xdr:rowOff>
                  </from>
                  <to xmlns:xdr="http://schemas.openxmlformats.org/drawingml/2006/spreadsheetDrawing">
                    <xdr:col>14</xdr:col>
                    <xdr:colOff>107315</xdr:colOff>
                    <xdr:row>12</xdr:row>
                    <xdr:rowOff>1270</xdr:rowOff>
                  </to>
                </anchor>
              </controlPr>
            </control>
          </mc:Choice>
        </mc:AlternateContent>
        <mc:AlternateContent>
          <mc:Choice Requires="x14">
            <control shapeId="2053" r:id="rId5" name="チェック 5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19050</xdr:colOff>
                    <xdr:row>110</xdr:row>
                    <xdr:rowOff>208915</xdr:rowOff>
                  </from>
                  <to xmlns:xdr="http://schemas.openxmlformats.org/drawingml/2006/spreadsheetDrawing">
                    <xdr:col>5</xdr:col>
                    <xdr:colOff>107950</xdr:colOff>
                    <xdr:row>112</xdr:row>
                    <xdr:rowOff>0</xdr:rowOff>
                  </to>
                </anchor>
              </controlPr>
            </control>
          </mc:Choice>
        </mc:AlternateContent>
        <mc:AlternateContent>
          <mc:Choice Requires="x14">
            <control shapeId="2054" r:id="rId6" name="チェック 6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15875</xdr:colOff>
                    <xdr:row>112</xdr:row>
                    <xdr:rowOff>3175</xdr:rowOff>
                  </from>
                  <to xmlns:xdr="http://schemas.openxmlformats.org/drawingml/2006/spreadsheetDrawing">
                    <xdr:col>5</xdr:col>
                    <xdr:colOff>104775</xdr:colOff>
                    <xdr:row>113</xdr:row>
                    <xdr:rowOff>3810</xdr:rowOff>
                  </to>
                </anchor>
              </controlPr>
            </control>
          </mc:Choice>
        </mc:AlternateContent>
        <mc:AlternateContent>
          <mc:Choice Requires="x14">
            <control shapeId="2055" r:id="rId7" name="チェック 7">
              <controlPr defaultSize="0" autoPict="0">
                <anchor moveWithCells="1">
                  <from xmlns:xdr="http://schemas.openxmlformats.org/drawingml/2006/spreadsheetDrawing">
                    <xdr:col>4</xdr:col>
                    <xdr:colOff>15875</xdr:colOff>
                    <xdr:row>112</xdr:row>
                    <xdr:rowOff>207010</xdr:rowOff>
                  </from>
                  <to xmlns:xdr="http://schemas.openxmlformats.org/drawingml/2006/spreadsheetDrawing">
                    <xdr:col>5</xdr:col>
                    <xdr:colOff>104775</xdr:colOff>
                    <xdr:row>113</xdr:row>
                    <xdr:rowOff>208915</xdr:rowOff>
                  </to>
                </anchor>
              </controlPr>
            </control>
          </mc:Choice>
        </mc:AlternateContent>
        <mc:AlternateContent>
          <mc:Choice Requires="x14">
            <control shapeId="2056" r:id="rId8" name="チェック 8">
              <controlPr defaultSize="0" autoPict="0">
                <anchor moveWithCells="1">
                  <from xmlns:xdr="http://schemas.openxmlformats.org/drawingml/2006/spreadsheetDrawing">
                    <xdr:col>3</xdr:col>
                    <xdr:colOff>28575</xdr:colOff>
                    <xdr:row>8</xdr:row>
                    <xdr:rowOff>180975</xdr:rowOff>
                  </from>
                  <to xmlns:xdr="http://schemas.openxmlformats.org/drawingml/2006/spreadsheetDrawing">
                    <xdr:col>4</xdr:col>
                    <xdr:colOff>117475</xdr:colOff>
                    <xdr:row>10</xdr:row>
                    <xdr:rowOff>24130</xdr:rowOff>
                  </to>
                </anchor>
              </controlPr>
            </control>
          </mc:Choice>
        </mc:AlternateContent>
        <mc:AlternateContent>
          <mc:Choice Requires="x14">
            <control shapeId="2057" r:id="rId9" name="チェック 9">
              <controlPr defaultSize="0" autoPict="0">
                <anchor moveWithCells="1">
                  <from xmlns:xdr="http://schemas.openxmlformats.org/drawingml/2006/spreadsheetDrawing">
                    <xdr:col>7</xdr:col>
                    <xdr:colOff>164465</xdr:colOff>
                    <xdr:row>8</xdr:row>
                    <xdr:rowOff>180975</xdr:rowOff>
                  </from>
                  <to xmlns:xdr="http://schemas.openxmlformats.org/drawingml/2006/spreadsheetDrawing">
                    <xdr:col>9</xdr:col>
                    <xdr:colOff>34290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>
          <mc:Choice Requires="x14">
            <control shapeId="2058" r:id="rId10" name="チェック 10">
              <controlPr defaultSize="0" autoPict="0">
                <anchor moveWithCells="1">
                  <from xmlns:xdr="http://schemas.openxmlformats.org/drawingml/2006/spreadsheetDrawing">
                    <xdr:col>16</xdr:col>
                    <xdr:colOff>16510</xdr:colOff>
                    <xdr:row>8</xdr:row>
                    <xdr:rowOff>172720</xdr:rowOff>
                  </from>
                  <to xmlns:xdr="http://schemas.openxmlformats.org/drawingml/2006/spreadsheetDrawing">
                    <xdr:col>17</xdr:col>
                    <xdr:colOff>107950</xdr:colOff>
                    <xdr:row>10</xdr:row>
                    <xdr:rowOff>29210</xdr:rowOff>
                  </to>
                </anchor>
              </controlPr>
            </control>
          </mc:Choice>
        </mc:AlternateContent>
        <mc:AlternateContent>
          <mc:Choice Requires="x14">
            <control shapeId="2123" r:id="rId11" name="チェック 75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140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141</xdr:row>
                    <xdr:rowOff>1905</xdr:rowOff>
                  </to>
                </anchor>
              </controlPr>
            </control>
          </mc:Choice>
        </mc:AlternateContent>
        <mc:AlternateContent>
          <mc:Choice Requires="x14">
            <control shapeId="2124" r:id="rId12" name="チェック 7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141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142</xdr:row>
                    <xdr:rowOff>1905</xdr:rowOff>
                  </to>
                </anchor>
              </controlPr>
            </control>
          </mc:Choice>
        </mc:AlternateContent>
        <mc:AlternateContent>
          <mc:Choice Requires="x14">
            <control shapeId="2125" r:id="rId13" name="チェック 7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0</xdr:colOff>
                    <xdr:row>142</xdr:row>
                    <xdr:rowOff>0</xdr:rowOff>
                  </from>
                  <to xmlns:xdr="http://schemas.openxmlformats.org/drawingml/2006/spreadsheetDrawing">
                    <xdr:col>3</xdr:col>
                    <xdr:colOff>86995</xdr:colOff>
                    <xdr:row>143</xdr:row>
                    <xdr:rowOff>635</xdr:rowOff>
                  </to>
                </anchor>
              </controlPr>
            </control>
          </mc:Choice>
        </mc:AlternateContent>
        <mc:AlternateContent>
          <mc:Choice Requires="x14">
            <control shapeId="2154" r:id="rId14" name="オプション 106">
              <controlPr defaultSize="0" autoPict="0">
                <anchor moveWithCells="1">
                  <from xmlns:xdr="http://schemas.openxmlformats.org/drawingml/2006/spreadsheetDrawing">
                    <xdr:col>8</xdr:col>
                    <xdr:colOff>217805</xdr:colOff>
                    <xdr:row>9</xdr:row>
                    <xdr:rowOff>191135</xdr:rowOff>
                  </from>
                  <to xmlns:xdr="http://schemas.openxmlformats.org/drawingml/2006/spreadsheetDrawing">
                    <xdr:col>10</xdr:col>
                    <xdr:colOff>103505</xdr:colOff>
                    <xdr:row>11</xdr:row>
                    <xdr:rowOff>635</xdr:rowOff>
                  </to>
                </anchor>
              </controlPr>
            </control>
          </mc:Choice>
        </mc:AlternateContent>
        <mc:AlternateContent>
          <mc:Choice Requires="x14">
            <control shapeId="2155" r:id="rId15" name="オプション 107">
              <controlPr defaultSize="0" autoPict="0">
                <anchor moveWithCells="1">
                  <from xmlns:xdr="http://schemas.openxmlformats.org/drawingml/2006/spreadsheetDrawing">
                    <xdr:col>9</xdr:col>
                    <xdr:colOff>4445</xdr:colOff>
                    <xdr:row>10</xdr:row>
                    <xdr:rowOff>180975</xdr:rowOff>
                  </from>
                  <to xmlns:xdr="http://schemas.openxmlformats.org/drawingml/2006/spreadsheetDrawing">
                    <xdr:col>10</xdr:col>
                    <xdr:colOff>109220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>
          <mc:Choice Requires="x14">
            <control shapeId="2161" r:id="rId16" name="グループ 113">
              <controlPr defaultSize="0" autoPict="0">
                <anchor moveWithCells="1">
                  <from xmlns:xdr="http://schemas.openxmlformats.org/drawingml/2006/spreadsheetDrawing">
                    <xdr:col>1</xdr:col>
                    <xdr:colOff>215900</xdr:colOff>
                    <xdr:row>57</xdr:row>
                    <xdr:rowOff>0</xdr:rowOff>
                  </from>
                  <to xmlns:xdr="http://schemas.openxmlformats.org/drawingml/2006/spreadsheetDrawing">
                    <xdr:col>24</xdr:col>
                    <xdr:colOff>217805</xdr:colOff>
                    <xdr:row>61</xdr:row>
                    <xdr:rowOff>22225</xdr:rowOff>
                  </to>
                </anchor>
              </controlPr>
            </control>
          </mc:Choice>
        </mc:AlternateContent>
        <mc:AlternateContent>
          <mc:Choice Requires="x14">
            <control shapeId="2164" r:id="rId17" name="オプション 116">
              <controlPr defaultSize="0" autoPict="0">
                <anchor moveWithCells="1">
                  <from xmlns:xdr="http://schemas.openxmlformats.org/drawingml/2006/spreadsheetDrawing">
                    <xdr:col>2</xdr:col>
                    <xdr:colOff>3175</xdr:colOff>
                    <xdr:row>57</xdr:row>
                    <xdr:rowOff>7620</xdr:rowOff>
                  </from>
                  <to xmlns:xdr="http://schemas.openxmlformats.org/drawingml/2006/spreadsheetDrawing">
                    <xdr:col>3</xdr:col>
                    <xdr:colOff>93980</xdr:colOff>
                    <xdr:row>57</xdr:row>
                    <xdr:rowOff>216535</xdr:rowOff>
                  </to>
                </anchor>
              </controlPr>
            </control>
          </mc:Choice>
        </mc:AlternateContent>
        <mc:AlternateContent>
          <mc:Choice Requires="x14">
            <control shapeId="2165" r:id="rId18" name="オプション 117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58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58</xdr:row>
                    <xdr:rowOff>221615</xdr:rowOff>
                  </to>
                </anchor>
              </controlPr>
            </control>
          </mc:Choice>
        </mc:AlternateContent>
        <mc:AlternateContent>
          <mc:Choice Requires="x14">
            <control shapeId="2166" r:id="rId19" name="オプション 118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59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59</xdr:row>
                    <xdr:rowOff>212090</xdr:rowOff>
                  </to>
                </anchor>
              </controlPr>
            </control>
          </mc:Choice>
        </mc:AlternateContent>
        <mc:AlternateContent>
          <mc:Choice Requires="x14">
            <control shapeId="2167" r:id="rId20" name="オプション 119">
              <controlPr defaultSize="0" autoPict="0">
                <anchor moveWithCells="1">
                  <from xmlns:xdr="http://schemas.openxmlformats.org/drawingml/2006/spreadsheetDrawing">
                    <xdr:col>2</xdr:col>
                    <xdr:colOff>8890</xdr:colOff>
                    <xdr:row>60</xdr:row>
                    <xdr:rowOff>2540</xdr:rowOff>
                  </from>
                  <to xmlns:xdr="http://schemas.openxmlformats.org/drawingml/2006/spreadsheetDrawing">
                    <xdr:col>3</xdr:col>
                    <xdr:colOff>99695</xdr:colOff>
                    <xdr:row>60</xdr:row>
                    <xdr:rowOff>212725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EBF3078-946B-40B8-BB39-C5396B38F192}">
            <xm:f>'様式第２号　事業計画書'!$Z$82=TRUE</xm:f>
            <x14:dxf>
              <fill>
                <patternFill patternType="solid">
                  <bgColor theme="7" tint="0.8"/>
                </patternFill>
              </fill>
            </x14:dxf>
          </x14:cfRule>
          <x14:cfRule type="expression" priority="3" id="{ABDBA45E-5BBA-486E-8325-D9E8FE979FFD}">
            <xm:f>'様式第２号　事業計画書'!$Z$82=TRUE</xm:f>
            <x14:dxf>
              <fill>
                <patternFill patternType="solid">
                  <bgColor theme="7" tint="0.8"/>
                </patternFill>
              </fill>
            </x14:dxf>
          </x14:cfRule>
          <x14:cfRule type="expression" priority="2" id="{61C54F0B-D475-47CA-979A-03478EB1BF28}">
            <xm:f>'様式第２号　事業計画書'!$Z$82="TRUE"</xm:f>
            <x14:dxf>
              <fill>
                <patternFill patternType="solid">
                  <bgColor rgb="FFFF99CC"/>
                </patternFill>
              </fill>
            </x14:dxf>
          </x14:cfRule>
          <xm:sqref>A2</xm:sqref>
        </x14:conditionalFormatting>
        <x14:conditionalFormatting xmlns:xm="http://schemas.microsoft.com/office/excel/2006/main">
          <x14:cfRule type="expression" priority="26" id="{DA4E5065-8F48-43C7-A7CA-0B7D751A0CA3}">
            <xm:f>'様式第２号　事業計画書'!$Z$4=1</xm:f>
            <x14:dxf>
              <fill>
                <patternFill patternType="solid">
                  <bgColor theme="7" tint="0.8"/>
                </patternFill>
              </fill>
            </x14:dxf>
          </x14:cfRule>
          <xm:sqref>C16 C18:O22 Q18:S22 V18:W22 F24 R24</xm:sqref>
        </x14:conditionalFormatting>
        <x14:conditionalFormatting xmlns:xm="http://schemas.microsoft.com/office/excel/2006/main">
          <x14:cfRule type="expression" priority="25" id="{8BF0C3E2-7E3A-4F50-A36B-7C42E917C515}">
            <xm:f>AND('様式第２号　事業計画書'!$AC$4=1,$AM$10=1)</xm:f>
            <x14:dxf>
              <fill>
                <patternFill patternType="solid">
                  <bgColor theme="7" tint="0.8"/>
                </patternFill>
              </fill>
            </x14:dxf>
          </x14:cfRule>
          <xm:sqref>C30:M30 C32:O33 Q32:S33 V32:W33 G36:M37 Q37:S37</xm:sqref>
        </x14:conditionalFormatting>
        <x14:conditionalFormatting xmlns:xm="http://schemas.microsoft.com/office/excel/2006/main">
          <x14:cfRule type="expression" priority="24" id="{84981A09-561C-4059-B24E-43AC7BF21ECE}">
            <xm:f>AND('様式第２号　事業計画書'!$AC$4=1,$AM$10=2)</xm:f>
            <x14:dxf>
              <fill>
                <patternFill patternType="solid">
                  <bgColor theme="7" tint="0.8"/>
                </patternFill>
              </fill>
            </x14:dxf>
          </x14:cfRule>
          <xm:sqref>C41:M41 C43:O44 Q43:S44 V43:W44 C47:M47 C49:O50 Q49:R50 G53:M54 Q54:S54</xm:sqref>
        </x14:conditionalFormatting>
        <x14:conditionalFormatting xmlns:xm="http://schemas.microsoft.com/office/excel/2006/main">
          <x14:cfRule type="expression" priority="23" id="{61ADE490-D339-4FB0-B8E4-32F61664D51B}">
            <xm:f>'様式第２号　事業計画書'!$AF$4=1</xm:f>
            <x14:dxf>
              <fill>
                <patternFill patternType="solid">
                  <bgColor theme="7" tint="0.8"/>
                </patternFill>
              </fill>
            </x14:dxf>
          </x14:cfRule>
          <xm:sqref>C94:M94 C96:O97 Q96:S97 V96:W97 F99:K99 R99:W99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7" tint="0.6"/>
  </sheetPr>
  <dimension ref="A1:AG90"/>
  <sheetViews>
    <sheetView showGridLines="0" view="pageBreakPreview" zoomScaleNormal="85" zoomScaleSheetLayoutView="100" workbookViewId="0"/>
  </sheetViews>
  <sheetFormatPr defaultRowHeight="15.75"/>
  <cols>
    <col min="1" max="1" width="2.25" style="151" customWidth="1"/>
    <col min="2" max="23" width="3.875" style="151" customWidth="1"/>
    <col min="24" max="24" width="2.25" style="151" customWidth="1"/>
    <col min="25" max="25" width="2.25" style="152" hidden="1" customWidth="1"/>
    <col min="26" max="28" width="3" style="153" hidden="1" customWidth="1"/>
    <col min="29" max="29" width="3" style="154" hidden="1" customWidth="1"/>
    <col min="30" max="33" width="3" style="152" hidden="1" customWidth="1"/>
    <col min="34" max="36" width="3" style="152" customWidth="1"/>
    <col min="37" max="16384" width="9" style="152" customWidth="1"/>
  </cols>
  <sheetData>
    <row r="1" spans="1:33" ht="14.25" customHeight="1">
      <c r="A1" s="157"/>
      <c r="B1" s="157" t="s">
        <v>207</v>
      </c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Z1" s="335"/>
      <c r="AA1" s="335"/>
      <c r="AB1" s="335"/>
    </row>
    <row r="2" spans="1:33" s="152" customFormat="1" ht="14.25" customHeight="1">
      <c r="A2" s="151"/>
      <c r="B2" s="160" t="s">
        <v>106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51"/>
      <c r="Z2" s="336" t="s">
        <v>112</v>
      </c>
      <c r="AA2" s="344"/>
      <c r="AB2" s="156"/>
      <c r="AC2" s="336" t="s">
        <v>113</v>
      </c>
      <c r="AD2" s="344"/>
      <c r="AE2" s="344"/>
      <c r="AF2" s="336" t="s">
        <v>115</v>
      </c>
      <c r="AG2" s="349"/>
    </row>
    <row r="3" spans="1:33" s="155" customFormat="1" ht="14.25" customHeight="1">
      <c r="A3" s="157"/>
      <c r="B3" s="157" t="s">
        <v>7</v>
      </c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Z3" s="145" t="b">
        <v>0</v>
      </c>
      <c r="AA3" s="145"/>
      <c r="AB3" s="346"/>
      <c r="AC3" s="145" t="b">
        <v>0</v>
      </c>
      <c r="AD3" s="145"/>
      <c r="AE3" s="346"/>
      <c r="AF3" s="145" t="b">
        <v>0</v>
      </c>
      <c r="AG3" s="145"/>
    </row>
    <row r="4" spans="1:33" s="155" customFormat="1" ht="31.5" customHeight="1">
      <c r="A4" s="157"/>
      <c r="B4" s="161" t="s">
        <v>109</v>
      </c>
      <c r="C4" s="161"/>
      <c r="D4" s="161"/>
      <c r="E4" s="161"/>
      <c r="F4" s="161"/>
      <c r="G4" s="172"/>
      <c r="H4" s="217" t="s">
        <v>237</v>
      </c>
      <c r="I4" s="228"/>
      <c r="J4" s="228"/>
      <c r="K4" s="228"/>
      <c r="L4" s="252" t="str">
        <f>IF(Z4=1,"☑","□")</f>
        <v>□</v>
      </c>
      <c r="M4" s="228" t="s">
        <v>238</v>
      </c>
      <c r="N4" s="228"/>
      <c r="O4" s="252" t="str">
        <f>IF(AC4=1,"☑","□")</f>
        <v>□</v>
      </c>
      <c r="P4" s="228" t="s">
        <v>104</v>
      </c>
      <c r="Q4" s="228"/>
      <c r="R4" s="228"/>
      <c r="S4" s="228"/>
      <c r="T4" s="228"/>
      <c r="U4" s="252" t="str">
        <f>IF(AF4=1,"☑","□")</f>
        <v>□</v>
      </c>
      <c r="V4" s="228" t="s">
        <v>115</v>
      </c>
      <c r="W4" s="313"/>
      <c r="X4" s="157"/>
      <c r="Z4" s="337">
        <f>0+Z3</f>
        <v>0</v>
      </c>
      <c r="AA4" s="345"/>
      <c r="AB4" s="347"/>
      <c r="AC4" s="337">
        <f>0+AC3</f>
        <v>0</v>
      </c>
      <c r="AD4" s="347"/>
      <c r="AE4" s="347"/>
      <c r="AF4" s="337">
        <f>0+AF3</f>
        <v>0</v>
      </c>
      <c r="AG4" s="347"/>
    </row>
    <row r="5" spans="1:33" s="155" customFormat="1" ht="6" customHeight="1">
      <c r="A5" s="157"/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  <c r="U5" s="157"/>
      <c r="V5" s="157"/>
      <c r="W5" s="157"/>
      <c r="X5" s="157"/>
      <c r="AC5" s="154"/>
    </row>
    <row r="6" spans="1:33" s="155" customFormat="1" ht="18" customHeight="1">
      <c r="A6" s="157"/>
      <c r="B6" s="162" t="s">
        <v>21</v>
      </c>
      <c r="C6" s="177"/>
      <c r="D6" s="190"/>
      <c r="E6" s="193" t="s">
        <v>134</v>
      </c>
      <c r="F6" s="162" t="s">
        <v>83</v>
      </c>
      <c r="G6" s="207"/>
      <c r="H6" s="210"/>
      <c r="I6" s="199" t="s">
        <v>50</v>
      </c>
      <c r="J6" s="205"/>
      <c r="K6" s="205"/>
      <c r="L6" s="218" t="str">
        <f>IF(入力シート!C16="","",入力シート!C16)</f>
        <v/>
      </c>
      <c r="M6" s="218"/>
      <c r="N6" s="218"/>
      <c r="O6" s="218"/>
      <c r="P6" s="218"/>
      <c r="Q6" s="218"/>
      <c r="R6" s="218"/>
      <c r="S6" s="262"/>
      <c r="T6" s="300"/>
      <c r="U6" s="309"/>
      <c r="V6" s="309"/>
      <c r="W6" s="314"/>
      <c r="X6" s="157"/>
      <c r="Y6" s="153"/>
      <c r="AC6" s="154"/>
    </row>
    <row r="7" spans="1:33" s="155" customFormat="1" ht="26.25" customHeight="1">
      <c r="A7" s="157"/>
      <c r="B7" s="163"/>
      <c r="C7" s="178"/>
      <c r="D7" s="191"/>
      <c r="E7" s="194"/>
      <c r="F7" s="201"/>
      <c r="G7" s="208"/>
      <c r="H7" s="211"/>
      <c r="I7" s="229" t="s">
        <v>121</v>
      </c>
      <c r="J7" s="237"/>
      <c r="K7" s="237"/>
      <c r="L7" s="253" t="str">
        <f>入力シート!AV18</f>
        <v/>
      </c>
      <c r="M7" s="253"/>
      <c r="N7" s="253"/>
      <c r="O7" s="253"/>
      <c r="P7" s="253"/>
      <c r="Q7" s="253"/>
      <c r="R7" s="253"/>
      <c r="S7" s="288"/>
      <c r="T7" s="201" t="s">
        <v>44</v>
      </c>
      <c r="U7" s="208"/>
      <c r="V7" s="208"/>
      <c r="W7" s="211"/>
      <c r="X7" s="157"/>
      <c r="Y7" s="153"/>
      <c r="Z7" s="153"/>
      <c r="AC7" s="154"/>
    </row>
    <row r="8" spans="1:33" s="155" customFormat="1" ht="18" customHeight="1">
      <c r="A8" s="157"/>
      <c r="B8" s="163"/>
      <c r="C8" s="178"/>
      <c r="D8" s="191"/>
      <c r="E8" s="194"/>
      <c r="F8" s="202"/>
      <c r="G8" s="209"/>
      <c r="H8" s="212"/>
      <c r="I8" s="220" t="s">
        <v>1</v>
      </c>
      <c r="J8" s="230"/>
      <c r="K8" s="230"/>
      <c r="L8" s="230"/>
      <c r="M8" s="230"/>
      <c r="N8" s="264" t="s">
        <v>48</v>
      </c>
      <c r="O8" s="267" t="str">
        <f>IF(入力シート!AV22=0,"",入力シート!AV22)</f>
        <v/>
      </c>
      <c r="P8" s="267"/>
      <c r="Q8" s="267"/>
      <c r="R8" s="267"/>
      <c r="S8" s="289" t="s">
        <v>47</v>
      </c>
      <c r="T8" s="201" t="s">
        <v>33</v>
      </c>
      <c r="U8" s="310" t="str">
        <f>IF(OR(O8="",O11=""),"",ROUNDDOWN(MIN(O8,O11),0))</f>
        <v/>
      </c>
      <c r="V8" s="310"/>
      <c r="W8" s="211" t="s">
        <v>35</v>
      </c>
      <c r="X8" s="157"/>
      <c r="Y8" s="153"/>
      <c r="Z8" s="153"/>
      <c r="AC8" s="154"/>
    </row>
    <row r="9" spans="1:33" s="155" customFormat="1" ht="18" customHeight="1">
      <c r="A9" s="157"/>
      <c r="B9" s="163"/>
      <c r="C9" s="178"/>
      <c r="D9" s="191"/>
      <c r="E9" s="194"/>
      <c r="F9" s="162" t="s">
        <v>16</v>
      </c>
      <c r="G9" s="207"/>
      <c r="H9" s="210"/>
      <c r="I9" s="199" t="s">
        <v>50</v>
      </c>
      <c r="J9" s="205"/>
      <c r="K9" s="205"/>
      <c r="L9" s="218" t="str">
        <f>入力シート!AV68</f>
        <v/>
      </c>
      <c r="M9" s="218"/>
      <c r="N9" s="218"/>
      <c r="O9" s="218"/>
      <c r="P9" s="218"/>
      <c r="Q9" s="218"/>
      <c r="R9" s="218"/>
      <c r="S9" s="262"/>
      <c r="T9" s="201"/>
      <c r="U9" s="310"/>
      <c r="V9" s="310"/>
      <c r="W9" s="211"/>
      <c r="X9" s="157"/>
      <c r="Y9" s="153"/>
      <c r="Z9" s="153"/>
      <c r="AC9" s="154"/>
    </row>
    <row r="10" spans="1:33" s="155" customFormat="1" ht="18" customHeight="1">
      <c r="A10" s="157"/>
      <c r="B10" s="163"/>
      <c r="C10" s="178"/>
      <c r="D10" s="191"/>
      <c r="E10" s="194"/>
      <c r="F10" s="201"/>
      <c r="G10" s="208"/>
      <c r="H10" s="211"/>
      <c r="I10" s="200" t="s">
        <v>228</v>
      </c>
      <c r="J10" s="206"/>
      <c r="K10" s="206"/>
      <c r="L10" s="254" t="str">
        <f>入力シート!AV70</f>
        <v/>
      </c>
      <c r="M10" s="254"/>
      <c r="N10" s="254"/>
      <c r="O10" s="254"/>
      <c r="P10" s="254"/>
      <c r="Q10" s="254"/>
      <c r="R10" s="254"/>
      <c r="S10" s="290"/>
      <c r="T10" s="301" t="s">
        <v>46</v>
      </c>
      <c r="U10" s="311"/>
      <c r="V10" s="311"/>
      <c r="W10" s="315"/>
      <c r="X10" s="157"/>
      <c r="Y10" s="153"/>
      <c r="Z10" s="153"/>
      <c r="AC10" s="154"/>
    </row>
    <row r="11" spans="1:33" s="155" customFormat="1" ht="18" customHeight="1">
      <c r="A11" s="157"/>
      <c r="B11" s="163"/>
      <c r="C11" s="178"/>
      <c r="D11" s="191"/>
      <c r="E11" s="194"/>
      <c r="F11" s="202"/>
      <c r="G11" s="209"/>
      <c r="H11" s="212"/>
      <c r="I11" s="220" t="s">
        <v>51</v>
      </c>
      <c r="J11" s="230"/>
      <c r="K11" s="230"/>
      <c r="L11" s="230"/>
      <c r="M11" s="230"/>
      <c r="N11" s="264" t="s">
        <v>48</v>
      </c>
      <c r="O11" s="268" t="str">
        <f>IF(入力シート!BB66=0,"",入力シート!BB66)</f>
        <v/>
      </c>
      <c r="P11" s="267"/>
      <c r="Q11" s="267"/>
      <c r="R11" s="267"/>
      <c r="S11" s="289" t="s">
        <v>47</v>
      </c>
      <c r="T11" s="299"/>
      <c r="U11" s="308"/>
      <c r="V11" s="308"/>
      <c r="W11" s="316"/>
      <c r="X11" s="157"/>
      <c r="Y11" s="153"/>
      <c r="Z11" s="153"/>
      <c r="AC11" s="154"/>
    </row>
    <row r="12" spans="1:33" s="155" customFormat="1" ht="18" customHeight="1">
      <c r="A12" s="157"/>
      <c r="B12" s="163"/>
      <c r="C12" s="178"/>
      <c r="D12" s="191"/>
      <c r="E12" s="194"/>
      <c r="F12" s="162" t="s">
        <v>25</v>
      </c>
      <c r="G12" s="207"/>
      <c r="H12" s="210"/>
      <c r="I12" s="199" t="s">
        <v>32</v>
      </c>
      <c r="J12" s="205"/>
      <c r="K12" s="205"/>
      <c r="L12" s="244" t="str">
        <f>IF(入力シート!AX24=0,"",入力シート!AX24)</f>
        <v/>
      </c>
      <c r="M12" s="244"/>
      <c r="N12" s="244"/>
      <c r="O12" s="244"/>
      <c r="P12" s="210" t="s">
        <v>28</v>
      </c>
      <c r="Q12" s="269" t="s">
        <v>20</v>
      </c>
      <c r="R12" s="277"/>
      <c r="S12" s="277"/>
      <c r="T12" s="293" t="str">
        <f>IF(SUM(L12:O13)=0,"",SUM(L12:O13))</f>
        <v/>
      </c>
      <c r="U12" s="293"/>
      <c r="V12" s="293"/>
      <c r="W12" s="210" t="s">
        <v>28</v>
      </c>
      <c r="X12" s="157"/>
      <c r="Z12" s="153"/>
      <c r="AC12" s="154"/>
    </row>
    <row r="13" spans="1:33" s="155" customFormat="1" ht="18" customHeight="1">
      <c r="A13" s="157"/>
      <c r="B13" s="163"/>
      <c r="C13" s="178"/>
      <c r="D13" s="191"/>
      <c r="E13" s="194"/>
      <c r="F13" s="202"/>
      <c r="G13" s="209"/>
      <c r="H13" s="212"/>
      <c r="I13" s="220" t="s">
        <v>22</v>
      </c>
      <c r="J13" s="230"/>
      <c r="K13" s="230"/>
      <c r="L13" s="245" t="str">
        <f>IF(入力シート!BF24=0,"",入力シート!BF24)</f>
        <v/>
      </c>
      <c r="M13" s="245"/>
      <c r="N13" s="245"/>
      <c r="O13" s="245"/>
      <c r="P13" s="212" t="s">
        <v>28</v>
      </c>
      <c r="Q13" s="270"/>
      <c r="R13" s="278"/>
      <c r="S13" s="278"/>
      <c r="T13" s="258"/>
      <c r="U13" s="258"/>
      <c r="V13" s="258"/>
      <c r="W13" s="212"/>
      <c r="X13" s="157"/>
    </row>
    <row r="14" spans="1:33" s="155" customFormat="1" ht="18" customHeight="1">
      <c r="A14" s="157"/>
      <c r="B14" s="163"/>
      <c r="C14" s="178"/>
      <c r="D14" s="191"/>
      <c r="E14" s="194"/>
      <c r="F14" s="161" t="s">
        <v>30</v>
      </c>
      <c r="G14" s="161"/>
      <c r="H14" s="161"/>
      <c r="I14" s="172" t="s">
        <v>15</v>
      </c>
      <c r="J14" s="184"/>
      <c r="K14" s="184"/>
      <c r="L14" s="184"/>
      <c r="M14" s="184"/>
      <c r="N14" s="184"/>
      <c r="O14" s="184"/>
      <c r="P14" s="235"/>
      <c r="Q14" s="199" t="s">
        <v>39</v>
      </c>
      <c r="R14" s="205"/>
      <c r="S14" s="205"/>
      <c r="T14" s="293" t="str">
        <f>IFERROR(IF(U8="","",U8*70000),"")</f>
        <v/>
      </c>
      <c r="U14" s="293"/>
      <c r="V14" s="293"/>
      <c r="W14" s="210" t="s">
        <v>28</v>
      </c>
      <c r="X14" s="157"/>
      <c r="AC14" s="154"/>
    </row>
    <row r="15" spans="1:33" s="155" customFormat="1" ht="18" customHeight="1">
      <c r="A15" s="157"/>
      <c r="B15" s="163"/>
      <c r="C15" s="178"/>
      <c r="D15" s="191"/>
      <c r="E15" s="194"/>
      <c r="F15" s="161"/>
      <c r="G15" s="161"/>
      <c r="H15" s="161"/>
      <c r="I15" s="161" t="s">
        <v>42</v>
      </c>
      <c r="J15" s="161"/>
      <c r="K15" s="161"/>
      <c r="L15" s="161"/>
      <c r="M15" s="161"/>
      <c r="N15" s="161"/>
      <c r="O15" s="161"/>
      <c r="P15" s="172"/>
      <c r="Q15" s="275" t="s">
        <v>40</v>
      </c>
      <c r="R15" s="283"/>
      <c r="S15" s="283"/>
      <c r="T15" s="294">
        <f>IF(Z4=0,0,IF(MIN(T12,T14)=0,"",ROUNDDOWN(MIN(T12,T14),-3)))</f>
        <v>0</v>
      </c>
      <c r="U15" s="294"/>
      <c r="V15" s="294"/>
      <c r="W15" s="317" t="s">
        <v>28</v>
      </c>
      <c r="X15" s="157"/>
      <c r="AC15" s="154"/>
    </row>
    <row r="16" spans="1:33" s="155" customFormat="1" ht="18" customHeight="1">
      <c r="A16" s="157"/>
      <c r="B16" s="163"/>
      <c r="C16" s="178"/>
      <c r="D16" s="191"/>
      <c r="E16" s="195"/>
      <c r="F16" s="161"/>
      <c r="G16" s="161"/>
      <c r="H16" s="161"/>
      <c r="I16" s="161"/>
      <c r="J16" s="161"/>
      <c r="K16" s="161"/>
      <c r="L16" s="161"/>
      <c r="M16" s="161"/>
      <c r="N16" s="161"/>
      <c r="O16" s="161"/>
      <c r="P16" s="172"/>
      <c r="Q16" s="273"/>
      <c r="R16" s="180" t="s">
        <v>116</v>
      </c>
      <c r="S16" s="180"/>
      <c r="T16" s="180"/>
      <c r="U16" s="180"/>
      <c r="V16" s="180"/>
      <c r="W16" s="318"/>
      <c r="X16" s="157"/>
      <c r="Z16" s="153"/>
      <c r="AA16" s="153"/>
      <c r="AB16" s="153"/>
      <c r="AC16" s="154"/>
    </row>
    <row r="17" spans="1:29" s="155" customFormat="1" ht="15.75" customHeight="1">
      <c r="A17" s="157"/>
      <c r="B17" s="163"/>
      <c r="C17" s="178"/>
      <c r="D17" s="191"/>
      <c r="E17" s="196" t="s">
        <v>127</v>
      </c>
      <c r="F17" s="162" t="s">
        <v>118</v>
      </c>
      <c r="G17" s="207"/>
      <c r="H17" s="210"/>
      <c r="I17" s="199" t="s">
        <v>50</v>
      </c>
      <c r="J17" s="205"/>
      <c r="K17" s="205"/>
      <c r="L17" s="254" t="str">
        <f>入力シート!AV31</f>
        <v/>
      </c>
      <c r="M17" s="254"/>
      <c r="N17" s="254"/>
      <c r="O17" s="254"/>
      <c r="P17" s="254"/>
      <c r="Q17" s="254"/>
      <c r="R17" s="254"/>
      <c r="S17" s="291" t="s">
        <v>119</v>
      </c>
      <c r="T17" s="291"/>
      <c r="U17" s="291"/>
      <c r="V17" s="312" t="str">
        <f>入力シート!AV40</f>
        <v/>
      </c>
      <c r="W17" s="319" t="s">
        <v>18</v>
      </c>
      <c r="X17" s="157"/>
      <c r="AC17" s="154"/>
    </row>
    <row r="18" spans="1:29" s="155" customFormat="1" ht="15.75" customHeight="1">
      <c r="A18" s="157"/>
      <c r="B18" s="163"/>
      <c r="C18" s="178"/>
      <c r="D18" s="191"/>
      <c r="E18" s="197"/>
      <c r="F18" s="201"/>
      <c r="G18" s="208"/>
      <c r="H18" s="211"/>
      <c r="I18" s="229" t="s">
        <v>192</v>
      </c>
      <c r="J18" s="237"/>
      <c r="K18" s="237"/>
      <c r="L18" s="254" t="str">
        <f>入力シート!AV33</f>
        <v/>
      </c>
      <c r="M18" s="254"/>
      <c r="N18" s="254"/>
      <c r="O18" s="254"/>
      <c r="P18" s="254"/>
      <c r="Q18" s="254"/>
      <c r="R18" s="254"/>
      <c r="S18" s="254"/>
      <c r="T18" s="254"/>
      <c r="U18" s="254"/>
      <c r="V18" s="254"/>
      <c r="W18" s="290"/>
      <c r="X18" s="157"/>
    </row>
    <row r="19" spans="1:29" s="155" customFormat="1" ht="18" customHeight="1">
      <c r="A19" s="157"/>
      <c r="B19" s="163"/>
      <c r="C19" s="178"/>
      <c r="D19" s="191"/>
      <c r="E19" s="197"/>
      <c r="F19" s="201"/>
      <c r="G19" s="208"/>
      <c r="H19" s="211"/>
      <c r="I19" s="220" t="s">
        <v>1</v>
      </c>
      <c r="J19" s="230"/>
      <c r="K19" s="230"/>
      <c r="L19" s="230"/>
      <c r="M19" s="230"/>
      <c r="N19" s="230"/>
      <c r="O19" s="230"/>
      <c r="P19" s="230"/>
      <c r="Q19" s="230"/>
      <c r="R19" s="264" t="s">
        <v>48</v>
      </c>
      <c r="S19" s="267" t="str">
        <f>IF(入力シート!AV37=0,"",入力シート!AV37)</f>
        <v/>
      </c>
      <c r="T19" s="267"/>
      <c r="U19" s="267"/>
      <c r="V19" s="267"/>
      <c r="W19" s="289" t="s">
        <v>47</v>
      </c>
      <c r="X19" s="157"/>
    </row>
    <row r="20" spans="1:29" s="155" customFormat="1" ht="18" customHeight="1">
      <c r="A20" s="157"/>
      <c r="B20" s="163"/>
      <c r="C20" s="178"/>
      <c r="D20" s="191"/>
      <c r="E20" s="197"/>
      <c r="F20" s="162" t="s">
        <v>143</v>
      </c>
      <c r="G20" s="177"/>
      <c r="H20" s="177"/>
      <c r="I20" s="199" t="s">
        <v>50</v>
      </c>
      <c r="J20" s="205"/>
      <c r="K20" s="205"/>
      <c r="L20" s="255"/>
      <c r="M20" s="218" t="str">
        <f>入力シート!AV77</f>
        <v/>
      </c>
      <c r="N20" s="218"/>
      <c r="O20" s="218"/>
      <c r="P20" s="218"/>
      <c r="Q20" s="218"/>
      <c r="R20" s="218"/>
      <c r="S20" s="218"/>
      <c r="T20" s="218"/>
      <c r="U20" s="218"/>
      <c r="V20" s="218"/>
      <c r="W20" s="262"/>
      <c r="X20" s="157"/>
      <c r="Z20" s="338"/>
      <c r="AC20" s="154"/>
    </row>
    <row r="21" spans="1:29" s="155" customFormat="1" ht="18" customHeight="1">
      <c r="A21" s="157"/>
      <c r="B21" s="163"/>
      <c r="C21" s="178"/>
      <c r="D21" s="191"/>
      <c r="E21" s="197"/>
      <c r="F21" s="163"/>
      <c r="G21" s="178"/>
      <c r="H21" s="178"/>
      <c r="I21" s="229" t="s">
        <v>228</v>
      </c>
      <c r="J21" s="237"/>
      <c r="K21" s="237"/>
      <c r="L21" s="256"/>
      <c r="M21" s="254" t="str">
        <f>入力シート!AV79</f>
        <v/>
      </c>
      <c r="N21" s="254"/>
      <c r="O21" s="254"/>
      <c r="P21" s="254"/>
      <c r="Q21" s="254"/>
      <c r="R21" s="254"/>
      <c r="S21" s="254"/>
      <c r="T21" s="254"/>
      <c r="U21" s="254"/>
      <c r="V21" s="254"/>
      <c r="W21" s="290"/>
      <c r="X21" s="157"/>
      <c r="Z21" s="339"/>
      <c r="AC21" s="154"/>
    </row>
    <row r="22" spans="1:29" s="155" customFormat="1" ht="18" customHeight="1">
      <c r="A22" s="157"/>
      <c r="B22" s="163"/>
      <c r="C22" s="178"/>
      <c r="D22" s="191"/>
      <c r="E22" s="197"/>
      <c r="F22" s="164"/>
      <c r="G22" s="171"/>
      <c r="H22" s="171"/>
      <c r="I22" s="220" t="s">
        <v>51</v>
      </c>
      <c r="J22" s="230"/>
      <c r="K22" s="230"/>
      <c r="L22" s="230"/>
      <c r="M22" s="230"/>
      <c r="N22" s="230"/>
      <c r="O22" s="230"/>
      <c r="P22" s="230"/>
      <c r="Q22" s="230"/>
      <c r="R22" s="264" t="s">
        <v>48</v>
      </c>
      <c r="S22" s="268" t="str">
        <f>IF(入力シート!BB75=0,"",入力シート!BB75)</f>
        <v/>
      </c>
      <c r="T22" s="267"/>
      <c r="U22" s="267"/>
      <c r="V22" s="267"/>
      <c r="W22" s="289" t="s">
        <v>47</v>
      </c>
      <c r="X22" s="157"/>
      <c r="AC22" s="154"/>
    </row>
    <row r="23" spans="1:29" s="155" customFormat="1" ht="18" customHeight="1">
      <c r="A23" s="157"/>
      <c r="B23" s="163"/>
      <c r="C23" s="178"/>
      <c r="D23" s="191"/>
      <c r="E23" s="197"/>
      <c r="F23" s="163" t="s">
        <v>126</v>
      </c>
      <c r="G23" s="178"/>
      <c r="H23" s="191"/>
      <c r="I23" s="199" t="s">
        <v>32</v>
      </c>
      <c r="J23" s="205"/>
      <c r="K23" s="205"/>
      <c r="L23" s="244">
        <f>入力シート!AY43</f>
        <v>0</v>
      </c>
      <c r="M23" s="244"/>
      <c r="N23" s="244"/>
      <c r="O23" s="244"/>
      <c r="P23" s="210" t="s">
        <v>28</v>
      </c>
      <c r="Q23" s="162" t="s">
        <v>110</v>
      </c>
      <c r="R23" s="177"/>
      <c r="S23" s="177"/>
      <c r="T23" s="302" t="str">
        <f>IF(SUM(L23:O24)=0,"",SUM(L23:O24))</f>
        <v/>
      </c>
      <c r="U23" s="302"/>
      <c r="V23" s="302"/>
      <c r="W23" s="210" t="s">
        <v>28</v>
      </c>
      <c r="X23" s="157"/>
      <c r="AC23" s="154"/>
    </row>
    <row r="24" spans="1:29" s="155" customFormat="1" ht="18" customHeight="1">
      <c r="A24" s="157"/>
      <c r="B24" s="163"/>
      <c r="C24" s="178"/>
      <c r="D24" s="191"/>
      <c r="E24" s="197"/>
      <c r="F24" s="164"/>
      <c r="G24" s="171"/>
      <c r="H24" s="192"/>
      <c r="I24" s="229" t="s">
        <v>22</v>
      </c>
      <c r="J24" s="237"/>
      <c r="K24" s="237"/>
      <c r="L24" s="245">
        <f>入力シート!AY44</f>
        <v>0</v>
      </c>
      <c r="M24" s="245"/>
      <c r="N24" s="245"/>
      <c r="O24" s="245"/>
      <c r="P24" s="212" t="s">
        <v>28</v>
      </c>
      <c r="Q24" s="164"/>
      <c r="R24" s="171"/>
      <c r="S24" s="171"/>
      <c r="T24" s="303"/>
      <c r="U24" s="303"/>
      <c r="V24" s="303"/>
      <c r="W24" s="212"/>
      <c r="X24" s="157"/>
      <c r="AC24" s="154"/>
    </row>
    <row r="25" spans="1:29" s="155" customFormat="1" ht="18.75" customHeight="1">
      <c r="A25" s="157"/>
      <c r="B25" s="163"/>
      <c r="C25" s="178"/>
      <c r="D25" s="191"/>
      <c r="E25" s="197"/>
      <c r="F25" s="203" t="s">
        <v>30</v>
      </c>
      <c r="G25" s="207"/>
      <c r="H25" s="210"/>
      <c r="I25" s="203" t="s">
        <v>171</v>
      </c>
      <c r="J25" s="207"/>
      <c r="K25" s="207"/>
      <c r="L25" s="207"/>
      <c r="M25" s="207"/>
      <c r="N25" s="207"/>
      <c r="O25" s="207"/>
      <c r="P25" s="207"/>
      <c r="Q25" s="275" t="s">
        <v>133</v>
      </c>
      <c r="R25" s="283"/>
      <c r="S25" s="283"/>
      <c r="T25" s="294">
        <f>IF(AC4=0,0,IFERROR(ROUNDDOWN(T23/3,-3),""))</f>
        <v>0</v>
      </c>
      <c r="U25" s="294"/>
      <c r="V25" s="294"/>
      <c r="W25" s="317" t="s">
        <v>28</v>
      </c>
      <c r="X25" s="157"/>
      <c r="AC25" s="154"/>
    </row>
    <row r="26" spans="1:29" s="155" customFormat="1" ht="18" customHeight="1">
      <c r="A26" s="157"/>
      <c r="B26" s="164"/>
      <c r="C26" s="171"/>
      <c r="D26" s="192"/>
      <c r="E26" s="198"/>
      <c r="F26" s="202"/>
      <c r="G26" s="209"/>
      <c r="H26" s="212"/>
      <c r="I26" s="202"/>
      <c r="J26" s="209"/>
      <c r="K26" s="209"/>
      <c r="L26" s="209"/>
      <c r="M26" s="209"/>
      <c r="N26" s="209"/>
      <c r="O26" s="209"/>
      <c r="P26" s="209"/>
      <c r="Q26" s="273"/>
      <c r="R26" s="180" t="s">
        <v>116</v>
      </c>
      <c r="S26" s="180"/>
      <c r="T26" s="180"/>
      <c r="U26" s="180"/>
      <c r="V26" s="180"/>
      <c r="W26" s="318"/>
      <c r="X26" s="157"/>
      <c r="Z26" s="153"/>
      <c r="AA26" s="153"/>
      <c r="AB26" s="153"/>
      <c r="AC26" s="154"/>
    </row>
    <row r="27" spans="1:29" ht="5.25" customHeight="1">
      <c r="A27" s="158"/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334"/>
      <c r="Z27" s="340"/>
      <c r="AA27" s="340"/>
      <c r="AB27" s="340"/>
    </row>
    <row r="28" spans="1:29" s="155" customFormat="1" ht="18" customHeight="1">
      <c r="A28" s="157"/>
      <c r="B28" s="162" t="s">
        <v>49</v>
      </c>
      <c r="C28" s="177"/>
      <c r="D28" s="190"/>
      <c r="E28" s="199" t="s">
        <v>50</v>
      </c>
      <c r="F28" s="205"/>
      <c r="G28" s="205"/>
      <c r="H28" s="218" t="str">
        <f>入力シート!AV95</f>
        <v/>
      </c>
      <c r="I28" s="218"/>
      <c r="J28" s="218"/>
      <c r="K28" s="218"/>
      <c r="L28" s="218"/>
      <c r="M28" s="262"/>
      <c r="N28" s="199" t="s">
        <v>45</v>
      </c>
      <c r="O28" s="205"/>
      <c r="P28" s="205"/>
      <c r="Q28" s="205" t="s">
        <v>206</v>
      </c>
      <c r="R28" s="205"/>
      <c r="S28" s="292" t="str">
        <f>入力シート!BB99</f>
        <v/>
      </c>
      <c r="T28" s="292"/>
      <c r="U28" s="292"/>
      <c r="V28" s="292"/>
      <c r="W28" s="314" t="s">
        <v>59</v>
      </c>
      <c r="X28" s="157"/>
      <c r="Z28" s="153"/>
      <c r="AA28" s="153"/>
      <c r="AB28" s="153"/>
      <c r="AC28" s="154"/>
    </row>
    <row r="29" spans="1:29" s="155" customFormat="1" ht="18" customHeight="1">
      <c r="A29" s="157"/>
      <c r="B29" s="163"/>
      <c r="C29" s="178"/>
      <c r="D29" s="191"/>
      <c r="E29" s="200" t="s">
        <v>228</v>
      </c>
      <c r="F29" s="206"/>
      <c r="G29" s="206"/>
      <c r="H29" s="219" t="str">
        <f>入力シート!AV97</f>
        <v/>
      </c>
      <c r="I29" s="219"/>
      <c r="J29" s="219"/>
      <c r="K29" s="219"/>
      <c r="L29" s="219"/>
      <c r="M29" s="263"/>
      <c r="N29" s="220"/>
      <c r="O29" s="230"/>
      <c r="P29" s="230"/>
      <c r="Q29" s="276" t="s">
        <v>29</v>
      </c>
      <c r="R29" s="276"/>
      <c r="S29" s="276"/>
      <c r="T29" s="276"/>
      <c r="U29" s="276"/>
      <c r="V29" s="276"/>
      <c r="W29" s="320"/>
      <c r="X29" s="157"/>
      <c r="Z29" s="153"/>
      <c r="AA29" s="153"/>
      <c r="AB29" s="153"/>
      <c r="AC29" s="154"/>
    </row>
    <row r="30" spans="1:29" s="155" customFormat="1" ht="18" customHeight="1">
      <c r="A30" s="157"/>
      <c r="B30" s="163"/>
      <c r="C30" s="178"/>
      <c r="D30" s="191"/>
      <c r="E30" s="162" t="s">
        <v>54</v>
      </c>
      <c r="F30" s="207"/>
      <c r="G30" s="210"/>
      <c r="H30" s="199" t="s">
        <v>32</v>
      </c>
      <c r="I30" s="205"/>
      <c r="J30" s="205"/>
      <c r="K30" s="244" t="str">
        <f>IF(入力シート!F99=0,"",入力シート!F99)</f>
        <v/>
      </c>
      <c r="L30" s="244"/>
      <c r="M30" s="244"/>
      <c r="N30" s="244"/>
      <c r="O30" s="210" t="s">
        <v>28</v>
      </c>
      <c r="P30" s="269" t="s">
        <v>218</v>
      </c>
      <c r="Q30" s="277"/>
      <c r="R30" s="277"/>
      <c r="S30" s="293" t="str">
        <f>IF(SUM(K30:N31)=0,"",SUM(K30:N31))</f>
        <v/>
      </c>
      <c r="T30" s="293"/>
      <c r="U30" s="293"/>
      <c r="V30" s="293"/>
      <c r="W30" s="210" t="s">
        <v>28</v>
      </c>
      <c r="X30" s="157"/>
      <c r="Z30" s="153"/>
      <c r="AA30" s="153"/>
      <c r="AB30" s="153"/>
      <c r="AC30" s="154"/>
    </row>
    <row r="31" spans="1:29" s="155" customFormat="1" ht="18" customHeight="1">
      <c r="A31" s="157"/>
      <c r="B31" s="163"/>
      <c r="C31" s="178"/>
      <c r="D31" s="191"/>
      <c r="E31" s="201"/>
      <c r="F31" s="208"/>
      <c r="G31" s="211"/>
      <c r="H31" s="220" t="s">
        <v>22</v>
      </c>
      <c r="I31" s="230"/>
      <c r="J31" s="230"/>
      <c r="K31" s="245" t="str">
        <f>IF(入力シート!R99=0,"",入力シート!R99)</f>
        <v/>
      </c>
      <c r="L31" s="245"/>
      <c r="M31" s="245"/>
      <c r="N31" s="245"/>
      <c r="O31" s="212" t="s">
        <v>28</v>
      </c>
      <c r="P31" s="270"/>
      <c r="Q31" s="278"/>
      <c r="R31" s="278"/>
      <c r="S31" s="258"/>
      <c r="T31" s="258"/>
      <c r="U31" s="258"/>
      <c r="V31" s="258"/>
      <c r="W31" s="212"/>
      <c r="X31" s="157"/>
      <c r="Z31" s="153"/>
      <c r="AA31" s="153"/>
      <c r="AB31" s="153"/>
      <c r="AC31" s="154"/>
    </row>
    <row r="32" spans="1:29" s="155" customFormat="1" ht="18" customHeight="1">
      <c r="A32" s="157"/>
      <c r="B32" s="163"/>
      <c r="C32" s="178"/>
      <c r="D32" s="191"/>
      <c r="E32" s="202"/>
      <c r="F32" s="209"/>
      <c r="G32" s="212"/>
      <c r="H32" s="172" t="s">
        <v>111</v>
      </c>
      <c r="I32" s="184"/>
      <c r="J32" s="184"/>
      <c r="K32" s="184"/>
      <c r="L32" s="184"/>
      <c r="M32" s="184"/>
      <c r="N32" s="184"/>
      <c r="O32" s="235"/>
      <c r="P32" s="271" t="s">
        <v>62</v>
      </c>
      <c r="Q32" s="279"/>
      <c r="R32" s="279"/>
      <c r="S32" s="259" t="str">
        <f>IF(入力シート!R102=0,"",入力シート!R102)</f>
        <v/>
      </c>
      <c r="T32" s="259"/>
      <c r="U32" s="259"/>
      <c r="V32" s="259"/>
      <c r="W32" s="235" t="s">
        <v>28</v>
      </c>
      <c r="X32" s="157"/>
      <c r="Z32" s="153"/>
      <c r="AA32" s="153"/>
      <c r="AB32" s="153"/>
      <c r="AC32" s="154"/>
    </row>
    <row r="33" spans="1:29" s="155" customFormat="1" ht="18" customHeight="1">
      <c r="A33" s="157"/>
      <c r="B33" s="163"/>
      <c r="C33" s="178"/>
      <c r="D33" s="191"/>
      <c r="E33" s="203" t="s">
        <v>34</v>
      </c>
      <c r="F33" s="207"/>
      <c r="G33" s="210"/>
      <c r="H33" s="172" t="s">
        <v>219</v>
      </c>
      <c r="I33" s="184"/>
      <c r="J33" s="184"/>
      <c r="K33" s="184"/>
      <c r="L33" s="184"/>
      <c r="M33" s="184"/>
      <c r="N33" s="184"/>
      <c r="O33" s="235"/>
      <c r="P33" s="172" t="s">
        <v>144</v>
      </c>
      <c r="Q33" s="184"/>
      <c r="R33" s="184"/>
      <c r="S33" s="259" t="str">
        <f>IF(S30="","",S30/3)</f>
        <v/>
      </c>
      <c r="T33" s="259"/>
      <c r="U33" s="259"/>
      <c r="V33" s="259"/>
      <c r="W33" s="235" t="s">
        <v>28</v>
      </c>
      <c r="X33" s="157"/>
      <c r="Z33" s="153"/>
      <c r="AA33" s="153"/>
      <c r="AB33" s="153"/>
      <c r="AC33" s="154"/>
    </row>
    <row r="34" spans="1:29" s="155" customFormat="1" ht="18" customHeight="1">
      <c r="A34" s="157"/>
      <c r="B34" s="163"/>
      <c r="C34" s="178"/>
      <c r="D34" s="191"/>
      <c r="E34" s="201"/>
      <c r="F34" s="208"/>
      <c r="G34" s="211"/>
      <c r="H34" s="172" t="s">
        <v>220</v>
      </c>
      <c r="I34" s="184"/>
      <c r="J34" s="184"/>
      <c r="K34" s="184"/>
      <c r="L34" s="184"/>
      <c r="M34" s="184"/>
      <c r="N34" s="184"/>
      <c r="O34" s="235"/>
      <c r="P34" s="203" t="s">
        <v>96</v>
      </c>
      <c r="Q34" s="207"/>
      <c r="R34" s="207"/>
      <c r="S34" s="293" t="str">
        <f>IF(S28="","",ROUNDDOWN(S28,1)*50000)</f>
        <v/>
      </c>
      <c r="T34" s="293"/>
      <c r="U34" s="293"/>
      <c r="V34" s="293"/>
      <c r="W34" s="210" t="s">
        <v>28</v>
      </c>
      <c r="X34" s="157"/>
      <c r="Z34" s="341"/>
      <c r="AA34" s="153"/>
      <c r="AB34" s="153"/>
      <c r="AC34" s="154"/>
    </row>
    <row r="35" spans="1:29" s="155" customFormat="1" ht="18" customHeight="1">
      <c r="A35" s="157"/>
      <c r="B35" s="163"/>
      <c r="C35" s="178"/>
      <c r="D35" s="191"/>
      <c r="E35" s="201"/>
      <c r="F35" s="208"/>
      <c r="G35" s="211"/>
      <c r="H35" s="203" t="s">
        <v>221</v>
      </c>
      <c r="I35" s="207"/>
      <c r="J35" s="207"/>
      <c r="K35" s="207"/>
      <c r="L35" s="207"/>
      <c r="M35" s="207"/>
      <c r="N35" s="207"/>
      <c r="O35" s="207"/>
      <c r="P35" s="272" t="s">
        <v>124</v>
      </c>
      <c r="Q35" s="280"/>
      <c r="R35" s="280"/>
      <c r="S35" s="294">
        <f>IF(AF4=0,0,ROUNDDOWN(MIN(S33,S34),-3))</f>
        <v>0</v>
      </c>
      <c r="T35" s="294"/>
      <c r="U35" s="294"/>
      <c r="V35" s="294"/>
      <c r="W35" s="317" t="s">
        <v>28</v>
      </c>
      <c r="X35" s="157"/>
      <c r="Z35" s="341"/>
      <c r="AA35" s="153"/>
      <c r="AB35" s="153"/>
      <c r="AC35" s="154"/>
    </row>
    <row r="36" spans="1:29" s="155" customFormat="1" ht="18" customHeight="1">
      <c r="A36" s="157"/>
      <c r="B36" s="164"/>
      <c r="C36" s="171"/>
      <c r="D36" s="192"/>
      <c r="E36" s="202"/>
      <c r="F36" s="209"/>
      <c r="G36" s="212"/>
      <c r="H36" s="202"/>
      <c r="I36" s="209"/>
      <c r="J36" s="209"/>
      <c r="K36" s="209"/>
      <c r="L36" s="209"/>
      <c r="M36" s="209"/>
      <c r="N36" s="209"/>
      <c r="O36" s="209"/>
      <c r="P36" s="273"/>
      <c r="Q36" s="281"/>
      <c r="R36" s="180" t="s">
        <v>61</v>
      </c>
      <c r="S36" s="180"/>
      <c r="T36" s="180"/>
      <c r="U36" s="180"/>
      <c r="V36" s="180"/>
      <c r="W36" s="318"/>
      <c r="X36" s="157"/>
      <c r="Z36" s="153"/>
      <c r="AA36" s="153"/>
      <c r="AB36" s="153"/>
      <c r="AC36" s="154"/>
    </row>
    <row r="37" spans="1:29" s="155" customFormat="1" ht="6.75" customHeight="1">
      <c r="A37" s="157"/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Z37" s="153"/>
      <c r="AA37" s="153"/>
      <c r="AB37" s="153"/>
      <c r="AC37" s="154"/>
    </row>
    <row r="38" spans="1:29" s="155" customFormat="1" ht="18" customHeight="1">
      <c r="A38" s="157"/>
      <c r="B38" s="162" t="s">
        <v>114</v>
      </c>
      <c r="C38" s="177"/>
      <c r="D38" s="177"/>
      <c r="E38" s="161" t="s">
        <v>56</v>
      </c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72" t="s">
        <v>222</v>
      </c>
      <c r="Q38" s="184"/>
      <c r="R38" s="284">
        <f>入力シート!I106</f>
        <v>0</v>
      </c>
      <c r="S38" s="284"/>
      <c r="T38" s="284"/>
      <c r="U38" s="284"/>
      <c r="V38" s="184" t="s">
        <v>64</v>
      </c>
      <c r="W38" s="235"/>
      <c r="X38" s="157"/>
      <c r="Z38" s="153"/>
      <c r="AA38" s="339"/>
      <c r="AB38" s="153"/>
      <c r="AC38" s="154"/>
    </row>
    <row r="39" spans="1:29" s="155" customFormat="1" ht="18" customHeight="1">
      <c r="A39" s="157"/>
      <c r="B39" s="164"/>
      <c r="C39" s="171"/>
      <c r="D39" s="171"/>
      <c r="E39" s="161" t="s">
        <v>227</v>
      </c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240" t="s">
        <v>26</v>
      </c>
      <c r="Q39" s="249"/>
      <c r="R39" s="259" t="str">
        <f>入力シート!O107</f>
        <v/>
      </c>
      <c r="S39" s="259"/>
      <c r="T39" s="259"/>
      <c r="U39" s="259"/>
      <c r="V39" s="184" t="s">
        <v>37</v>
      </c>
      <c r="W39" s="235"/>
      <c r="X39" s="157"/>
      <c r="Z39" s="342"/>
      <c r="AA39" s="342"/>
      <c r="AB39" s="342"/>
      <c r="AC39" s="154"/>
    </row>
    <row r="40" spans="1:29" s="155" customFormat="1" ht="6.75" customHeight="1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Z40" s="153"/>
      <c r="AA40" s="153"/>
      <c r="AB40" s="153"/>
      <c r="AC40" s="154"/>
    </row>
    <row r="41" spans="1:29" s="155" customFormat="1" ht="15" customHeight="1">
      <c r="A41" s="157"/>
      <c r="B41" s="165" t="s">
        <v>63</v>
      </c>
      <c r="C41" s="179"/>
      <c r="D41" s="179"/>
      <c r="E41" s="179"/>
      <c r="F41" s="179"/>
      <c r="G41" s="179"/>
      <c r="H41" s="179"/>
      <c r="I41" s="179"/>
      <c r="J41" s="238"/>
      <c r="K41" s="246">
        <f>IFERROR(T15+T25+S35,"")</f>
        <v>0</v>
      </c>
      <c r="L41" s="246"/>
      <c r="M41" s="246"/>
      <c r="N41" s="246"/>
      <c r="O41" s="246"/>
      <c r="P41" s="246"/>
      <c r="Q41" s="246"/>
      <c r="R41" s="246"/>
      <c r="S41" s="246"/>
      <c r="T41" s="246"/>
      <c r="U41" s="246"/>
      <c r="V41" s="179" t="s">
        <v>28</v>
      </c>
      <c r="W41" s="321"/>
      <c r="X41" s="157"/>
      <c r="Z41" s="153"/>
      <c r="AA41" s="153"/>
      <c r="AB41" s="153"/>
      <c r="AC41" s="154"/>
    </row>
    <row r="42" spans="1:29" s="155" customFormat="1" ht="15" customHeight="1">
      <c r="A42" s="157"/>
      <c r="B42" s="166"/>
      <c r="C42" s="180"/>
      <c r="D42" s="180"/>
      <c r="E42" s="180"/>
      <c r="F42" s="180"/>
      <c r="G42" s="180"/>
      <c r="H42" s="180"/>
      <c r="I42" s="180"/>
      <c r="J42" s="239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180"/>
      <c r="W42" s="318"/>
      <c r="X42" s="157"/>
      <c r="Z42" s="153"/>
      <c r="AA42" s="153"/>
      <c r="AB42" s="153"/>
      <c r="AC42" s="154"/>
    </row>
    <row r="43" spans="1:29" s="155" customFormat="1" ht="15" customHeight="1">
      <c r="A43" s="157"/>
      <c r="B43" s="167" t="s">
        <v>65</v>
      </c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  <c r="S43" s="157"/>
      <c r="T43" s="157"/>
      <c r="U43" s="157"/>
      <c r="V43" s="157"/>
      <c r="W43" s="157"/>
      <c r="X43" s="157"/>
      <c r="Z43" s="153"/>
      <c r="AA43" s="153"/>
      <c r="AB43" s="153"/>
      <c r="AC43" s="154"/>
    </row>
    <row r="44" spans="1:29" s="155" customFormat="1" ht="15" customHeight="1">
      <c r="A44" s="157"/>
      <c r="B44" s="167" t="s">
        <v>5</v>
      </c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  <c r="S44" s="157"/>
      <c r="T44" s="157"/>
      <c r="U44" s="157"/>
      <c r="V44" s="157"/>
      <c r="W44" s="157"/>
      <c r="X44" s="157"/>
      <c r="Z44" s="153"/>
      <c r="AA44" s="153"/>
      <c r="AB44" s="153"/>
      <c r="AC44" s="154"/>
    </row>
    <row r="45" spans="1:29" s="155" customFormat="1" ht="15" customHeight="1">
      <c r="A45" s="157"/>
      <c r="B45" s="167" t="s">
        <v>68</v>
      </c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  <c r="S45" s="157"/>
      <c r="T45" s="157"/>
      <c r="U45" s="157"/>
      <c r="V45" s="157"/>
      <c r="W45" s="157"/>
      <c r="X45" s="157"/>
      <c r="Z45" s="153"/>
      <c r="AA45" s="153"/>
      <c r="AB45" s="153"/>
      <c r="AC45" s="154"/>
    </row>
    <row r="46" spans="1:29" s="155" customFormat="1" ht="15" customHeight="1">
      <c r="A46" s="157"/>
      <c r="B46" s="16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  <c r="S46" s="157"/>
      <c r="T46" s="157"/>
      <c r="U46" s="157"/>
      <c r="V46" s="157"/>
      <c r="W46" s="157"/>
      <c r="X46" s="157"/>
      <c r="Z46" s="153"/>
      <c r="AA46" s="153"/>
      <c r="AB46" s="153"/>
      <c r="AC46" s="154"/>
    </row>
    <row r="47" spans="1:29" s="155" customFormat="1" ht="15" customHeight="1">
      <c r="A47" s="157"/>
      <c r="B47" s="167" t="s">
        <v>71</v>
      </c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  <c r="S47" s="157"/>
      <c r="T47" s="157"/>
      <c r="U47" s="157"/>
      <c r="V47" s="157"/>
      <c r="W47" s="157"/>
      <c r="X47" s="157"/>
      <c r="Z47" s="153"/>
      <c r="AA47" s="153"/>
      <c r="AB47" s="153"/>
      <c r="AC47" s="154"/>
    </row>
    <row r="48" spans="1:29" ht="15" customHeight="1"/>
    <row r="49" spans="1:31" s="155" customFormat="1" ht="14.25" customHeight="1">
      <c r="A49" s="157"/>
      <c r="B49" s="157" t="s">
        <v>72</v>
      </c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  <c r="S49" s="157"/>
      <c r="T49" s="157"/>
      <c r="U49" s="157"/>
      <c r="V49" s="157"/>
      <c r="W49" s="157"/>
      <c r="X49" s="157"/>
      <c r="Z49" s="153"/>
      <c r="AA49" s="153"/>
      <c r="AB49" s="153"/>
      <c r="AC49" s="154"/>
    </row>
    <row r="50" spans="1:31" ht="28.5" customHeight="1">
      <c r="B50" s="168"/>
      <c r="C50" s="181" t="s">
        <v>105</v>
      </c>
      <c r="D50" s="181"/>
      <c r="E50" s="181"/>
      <c r="F50" s="181"/>
      <c r="G50" s="213"/>
      <c r="H50" s="221" t="s">
        <v>75</v>
      </c>
      <c r="I50" s="231"/>
      <c r="J50" s="231"/>
      <c r="K50" s="226" t="str">
        <f>IF(入力シート!H111="","",入力シート!H111)</f>
        <v/>
      </c>
      <c r="L50" s="226"/>
      <c r="M50" s="226"/>
      <c r="N50" s="226"/>
      <c r="O50" s="226"/>
      <c r="P50" s="226"/>
      <c r="Q50" s="226"/>
      <c r="R50" s="226"/>
      <c r="S50" s="226"/>
      <c r="T50" s="226"/>
      <c r="U50" s="226"/>
      <c r="V50" s="226"/>
      <c r="W50" s="282"/>
    </row>
    <row r="51" spans="1:31" ht="17.25" customHeight="1">
      <c r="B51" s="169"/>
      <c r="C51" s="182" t="s">
        <v>74</v>
      </c>
      <c r="D51" s="182"/>
      <c r="E51" s="182"/>
      <c r="F51" s="182"/>
      <c r="G51" s="214"/>
      <c r="H51" s="222" t="str">
        <f>IF(Z51=TRUE,"☑","□")</f>
        <v>□</v>
      </c>
      <c r="I51" s="232" t="s">
        <v>100</v>
      </c>
      <c r="J51" s="232"/>
      <c r="K51" s="232"/>
      <c r="L51" s="232"/>
      <c r="M51" s="232"/>
      <c r="N51" s="265" t="str">
        <f>IF(AB51=TRUE,"☑","□")</f>
        <v>□</v>
      </c>
      <c r="O51" s="232" t="s">
        <v>95</v>
      </c>
      <c r="P51" s="232"/>
      <c r="Q51" s="232"/>
      <c r="R51" s="232"/>
      <c r="S51" s="265" t="str">
        <f>IF(AD51=TRUE,"☑","□")</f>
        <v>□</v>
      </c>
      <c r="T51" s="232" t="s">
        <v>102</v>
      </c>
      <c r="U51" s="232"/>
      <c r="V51" s="232"/>
      <c r="W51" s="322"/>
      <c r="Z51" s="343" t="b">
        <v>0</v>
      </c>
      <c r="AA51" s="343"/>
      <c r="AB51" s="343" t="b">
        <v>0</v>
      </c>
      <c r="AC51" s="343"/>
      <c r="AD51" s="343" t="b">
        <v>0</v>
      </c>
      <c r="AE51" s="343"/>
    </row>
    <row r="52" spans="1:31" ht="10.5" customHeight="1">
      <c r="B52" s="170" t="s">
        <v>23</v>
      </c>
      <c r="C52" s="183"/>
      <c r="D52" s="183"/>
      <c r="E52" s="183"/>
      <c r="F52" s="183"/>
      <c r="G52" s="215"/>
      <c r="H52" s="223"/>
      <c r="I52" s="233"/>
      <c r="J52" s="233"/>
      <c r="K52" s="233"/>
      <c r="L52" s="233"/>
      <c r="M52" s="233"/>
      <c r="N52" s="248"/>
      <c r="O52" s="233"/>
      <c r="P52" s="233"/>
      <c r="Q52" s="233"/>
      <c r="R52" s="233"/>
      <c r="S52" s="248"/>
      <c r="T52" s="233"/>
      <c r="U52" s="233"/>
      <c r="V52" s="233"/>
      <c r="W52" s="323"/>
      <c r="Z52" s="341"/>
    </row>
    <row r="53" spans="1:31" ht="15" customHeight="1"/>
    <row r="54" spans="1:31" s="155" customFormat="1" ht="14.25" customHeight="1">
      <c r="A54" s="157"/>
      <c r="B54" s="157" t="s">
        <v>76</v>
      </c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  <c r="S54" s="157"/>
      <c r="T54" s="157"/>
      <c r="U54" s="157"/>
      <c r="V54" s="157"/>
      <c r="W54" s="157"/>
      <c r="X54" s="157"/>
      <c r="Z54" s="153"/>
      <c r="AA54" s="153"/>
      <c r="AB54" s="153"/>
      <c r="AC54" s="154"/>
    </row>
    <row r="55" spans="1:31" ht="23.25" customHeight="1">
      <c r="A55" s="159"/>
      <c r="B55" s="168"/>
      <c r="C55" s="181" t="s">
        <v>87</v>
      </c>
      <c r="D55" s="181"/>
      <c r="E55" s="181"/>
      <c r="F55" s="181"/>
      <c r="G55" s="213"/>
      <c r="H55" s="224" t="str">
        <f>IF(入力シート!G117="","",入力シート!G117)</f>
        <v/>
      </c>
      <c r="I55" s="234"/>
      <c r="J55" s="234"/>
      <c r="K55" s="234"/>
      <c r="L55" s="257" t="s">
        <v>2</v>
      </c>
      <c r="M55" s="234" t="str">
        <f>IF(入力シート!K117="","",入力シート!K117)</f>
        <v/>
      </c>
      <c r="N55" s="234"/>
      <c r="O55" s="234"/>
      <c r="P55" s="234"/>
      <c r="Q55" s="257" t="s">
        <v>9</v>
      </c>
      <c r="R55" s="234" t="str">
        <f>IF(入力シート!O117="","",入力シート!O117)</f>
        <v/>
      </c>
      <c r="S55" s="234"/>
      <c r="T55" s="234"/>
      <c r="U55" s="234"/>
      <c r="V55" s="257" t="s">
        <v>11</v>
      </c>
      <c r="W55" s="324"/>
    </row>
    <row r="56" spans="1:31" ht="23.25" customHeight="1">
      <c r="A56" s="159"/>
      <c r="B56" s="168"/>
      <c r="C56" s="181" t="s">
        <v>81</v>
      </c>
      <c r="D56" s="181"/>
      <c r="E56" s="181"/>
      <c r="F56" s="181"/>
      <c r="G56" s="213"/>
      <c r="H56" s="224" t="str">
        <f>IF(入力シート!G118="","",入力シート!G118)</f>
        <v/>
      </c>
      <c r="I56" s="234"/>
      <c r="J56" s="234"/>
      <c r="K56" s="234"/>
      <c r="L56" s="257" t="s">
        <v>2</v>
      </c>
      <c r="M56" s="234" t="str">
        <f>IF(入力シート!K118="","",入力シート!K118)</f>
        <v/>
      </c>
      <c r="N56" s="234"/>
      <c r="O56" s="234"/>
      <c r="P56" s="234"/>
      <c r="Q56" s="257" t="s">
        <v>9</v>
      </c>
      <c r="R56" s="234" t="str">
        <f>IF(入力シート!O118="","",入力シート!O118)</f>
        <v/>
      </c>
      <c r="S56" s="234"/>
      <c r="T56" s="234"/>
      <c r="U56" s="234"/>
      <c r="V56" s="257" t="s">
        <v>11</v>
      </c>
      <c r="W56" s="324"/>
    </row>
    <row r="57" spans="1:31" ht="23.25" customHeight="1">
      <c r="A57" s="159"/>
      <c r="B57" s="168"/>
      <c r="C57" s="181" t="s">
        <v>36</v>
      </c>
      <c r="D57" s="181"/>
      <c r="E57" s="181"/>
      <c r="F57" s="181"/>
      <c r="G57" s="213"/>
      <c r="H57" s="224" t="str">
        <f>IF(入力シート!G119="","",入力シート!G119)</f>
        <v/>
      </c>
      <c r="I57" s="234"/>
      <c r="J57" s="234"/>
      <c r="K57" s="234"/>
      <c r="L57" s="257" t="s">
        <v>2</v>
      </c>
      <c r="M57" s="234" t="str">
        <f>IF(入力シート!K119="","",入力シート!K119)</f>
        <v/>
      </c>
      <c r="N57" s="234"/>
      <c r="O57" s="234"/>
      <c r="P57" s="234"/>
      <c r="Q57" s="257" t="s">
        <v>9</v>
      </c>
      <c r="R57" s="234" t="str">
        <f>IF(入力シート!O119="","",入力シート!O119)</f>
        <v/>
      </c>
      <c r="S57" s="234"/>
      <c r="T57" s="234"/>
      <c r="U57" s="234"/>
      <c r="V57" s="257" t="s">
        <v>11</v>
      </c>
      <c r="W57" s="324"/>
    </row>
    <row r="58" spans="1:31" ht="15" customHeight="1"/>
    <row r="59" spans="1:31" s="155" customFormat="1" ht="14.25" customHeight="1">
      <c r="A59" s="157"/>
      <c r="B59" s="157" t="s">
        <v>13</v>
      </c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Z59" s="153"/>
      <c r="AA59" s="153"/>
      <c r="AB59" s="153"/>
      <c r="AC59" s="154"/>
    </row>
    <row r="60" spans="1:31" s="155" customFormat="1" ht="15" customHeight="1">
      <c r="A60" s="157"/>
      <c r="B60" s="157" t="s">
        <v>78</v>
      </c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  <c r="S60" s="157"/>
      <c r="T60" s="157"/>
      <c r="U60" s="157"/>
      <c r="V60" s="157"/>
      <c r="W60" s="157"/>
      <c r="X60" s="157"/>
      <c r="Z60" s="153"/>
      <c r="AA60" s="153"/>
      <c r="AB60" s="153"/>
      <c r="AC60" s="154"/>
    </row>
    <row r="61" spans="1:31" ht="23.25" customHeight="1">
      <c r="B61" s="168"/>
      <c r="C61" s="181" t="s">
        <v>89</v>
      </c>
      <c r="D61" s="181"/>
      <c r="E61" s="181"/>
      <c r="F61" s="181"/>
      <c r="G61" s="213"/>
      <c r="H61" s="225" t="str">
        <f>IF(入力シート!F122="","",入力シート!F122)</f>
        <v/>
      </c>
      <c r="I61" s="225"/>
      <c r="J61" s="225"/>
      <c r="K61" s="225"/>
      <c r="L61" s="225"/>
      <c r="M61" s="225"/>
      <c r="N61" s="225"/>
      <c r="O61" s="225"/>
      <c r="P61" s="225"/>
      <c r="Q61" s="225"/>
      <c r="R61" s="225"/>
      <c r="S61" s="225"/>
      <c r="T61" s="225"/>
      <c r="U61" s="225"/>
      <c r="V61" s="225"/>
      <c r="W61" s="325"/>
    </row>
    <row r="62" spans="1:31" ht="23.25" customHeight="1">
      <c r="B62" s="168"/>
      <c r="C62" s="181" t="s">
        <v>10</v>
      </c>
      <c r="D62" s="181"/>
      <c r="E62" s="181"/>
      <c r="F62" s="181"/>
      <c r="G62" s="213"/>
      <c r="H62" s="226" t="str">
        <f>IF(入力シート!O122="","",入力シート!O122)</f>
        <v/>
      </c>
      <c r="I62" s="226"/>
      <c r="J62" s="226"/>
      <c r="K62" s="226"/>
      <c r="L62" s="226"/>
      <c r="M62" s="226"/>
      <c r="N62" s="226"/>
      <c r="O62" s="226"/>
      <c r="P62" s="226"/>
      <c r="Q62" s="226"/>
      <c r="R62" s="226"/>
      <c r="S62" s="226"/>
      <c r="T62" s="226"/>
      <c r="U62" s="226"/>
      <c r="V62" s="226"/>
      <c r="W62" s="282"/>
    </row>
    <row r="63" spans="1:31" ht="15" customHeight="1"/>
    <row r="64" spans="1:31" s="156" customFormat="1" ht="15" customHeight="1">
      <c r="A64" s="157"/>
      <c r="B64" s="157" t="s">
        <v>69</v>
      </c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  <c r="S64" s="157"/>
      <c r="T64" s="157"/>
      <c r="U64" s="157"/>
      <c r="V64" s="157"/>
      <c r="W64" s="157"/>
      <c r="X64" s="157"/>
      <c r="Y64" s="155"/>
      <c r="Z64" s="153"/>
      <c r="AA64" s="153"/>
      <c r="AB64" s="348"/>
      <c r="AC64" s="154"/>
    </row>
    <row r="65" spans="1:29" ht="23.25" customHeight="1">
      <c r="B65" s="168"/>
      <c r="C65" s="181" t="s">
        <v>90</v>
      </c>
      <c r="D65" s="181"/>
      <c r="E65" s="181"/>
      <c r="F65" s="181"/>
      <c r="G65" s="213"/>
      <c r="H65" s="227" t="str">
        <f>IF(入力シート!F124="","",入力シート!F124)</f>
        <v/>
      </c>
      <c r="I65" s="226"/>
      <c r="J65" s="226"/>
      <c r="K65" s="226"/>
      <c r="L65" s="226"/>
      <c r="M65" s="226"/>
      <c r="N65" s="226"/>
      <c r="O65" s="226"/>
      <c r="P65" s="226"/>
      <c r="Q65" s="282"/>
      <c r="R65" s="285" t="s">
        <v>67</v>
      </c>
      <c r="S65" s="295"/>
      <c r="T65" s="304"/>
      <c r="U65" s="227" t="str">
        <f>IF(入力シート!T124="","",入力シート!T124)</f>
        <v/>
      </c>
      <c r="V65" s="226"/>
      <c r="W65" s="282"/>
    </row>
    <row r="66" spans="1:29" ht="23.25" customHeight="1">
      <c r="B66" s="168"/>
      <c r="C66" s="181" t="s">
        <v>165</v>
      </c>
      <c r="D66" s="181"/>
      <c r="E66" s="181"/>
      <c r="F66" s="181"/>
      <c r="G66" s="213"/>
      <c r="H66" s="226" t="str">
        <f>IF(入力シート!F125="","",入力シート!F125)</f>
        <v/>
      </c>
      <c r="I66" s="226"/>
      <c r="J66" s="226"/>
      <c r="K66" s="226"/>
      <c r="L66" s="226"/>
      <c r="M66" s="226"/>
      <c r="N66" s="226"/>
      <c r="O66" s="226"/>
      <c r="P66" s="226"/>
      <c r="Q66" s="226"/>
      <c r="R66" s="226"/>
      <c r="S66" s="226"/>
      <c r="T66" s="226"/>
      <c r="U66" s="226"/>
      <c r="V66" s="226"/>
      <c r="W66" s="282"/>
    </row>
    <row r="67" spans="1:29" ht="23.25" customHeight="1">
      <c r="B67" s="168"/>
      <c r="C67" s="181" t="s">
        <v>89</v>
      </c>
      <c r="D67" s="181"/>
      <c r="E67" s="181"/>
      <c r="F67" s="181"/>
      <c r="G67" s="213"/>
      <c r="H67" s="226" t="str">
        <f>IF(入力シート!F126="","",入力シート!F126)</f>
        <v/>
      </c>
      <c r="I67" s="226"/>
      <c r="J67" s="226"/>
      <c r="K67" s="226"/>
      <c r="L67" s="226"/>
      <c r="M67" s="226"/>
      <c r="N67" s="226"/>
      <c r="O67" s="226"/>
      <c r="P67" s="226"/>
      <c r="Q67" s="226"/>
      <c r="R67" s="226"/>
      <c r="S67" s="226"/>
      <c r="T67" s="226"/>
      <c r="U67" s="226"/>
      <c r="V67" s="226"/>
      <c r="W67" s="282"/>
    </row>
    <row r="68" spans="1:29" ht="23.25" customHeight="1">
      <c r="B68" s="168"/>
      <c r="C68" s="181" t="s">
        <v>10</v>
      </c>
      <c r="D68" s="181"/>
      <c r="E68" s="181"/>
      <c r="F68" s="181"/>
      <c r="G68" s="213"/>
      <c r="H68" s="226" t="str">
        <f>IF(入力シート!O126="","",入力シート!O126)</f>
        <v/>
      </c>
      <c r="I68" s="226"/>
      <c r="J68" s="226"/>
      <c r="K68" s="226"/>
      <c r="L68" s="226"/>
      <c r="M68" s="226"/>
      <c r="N68" s="226"/>
      <c r="O68" s="226"/>
      <c r="P68" s="226"/>
      <c r="Q68" s="226"/>
      <c r="R68" s="226"/>
      <c r="S68" s="226"/>
      <c r="T68" s="226"/>
      <c r="U68" s="226"/>
      <c r="V68" s="226"/>
      <c r="W68" s="282"/>
    </row>
    <row r="69" spans="1:29" ht="15" customHeight="1"/>
    <row r="70" spans="1:29" s="155" customFormat="1" ht="14.25" customHeight="1">
      <c r="A70" s="157"/>
      <c r="B70" s="157" t="s">
        <v>14</v>
      </c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Z70" s="153"/>
      <c r="AA70" s="153"/>
      <c r="AB70" s="153"/>
      <c r="AC70" s="154"/>
    </row>
    <row r="71" spans="1:29" s="155" customFormat="1" ht="20.25" customHeight="1">
      <c r="A71" s="157"/>
      <c r="B71" s="162" t="s">
        <v>136</v>
      </c>
      <c r="C71" s="177"/>
      <c r="D71" s="177"/>
      <c r="E71" s="204" t="s">
        <v>240</v>
      </c>
      <c r="F71" s="204"/>
      <c r="G71" s="204"/>
      <c r="H71" s="204"/>
      <c r="I71" s="204"/>
      <c r="J71" s="172" t="s">
        <v>60</v>
      </c>
      <c r="K71" s="184"/>
      <c r="L71" s="184"/>
      <c r="M71" s="184"/>
      <c r="N71" s="205" t="s">
        <v>24</v>
      </c>
      <c r="O71" s="205"/>
      <c r="P71" s="274">
        <f>IF(入力シート!I130="",0,入力シート!I130)</f>
        <v>0</v>
      </c>
      <c r="Q71" s="231"/>
      <c r="R71" s="286" t="s">
        <v>35</v>
      </c>
      <c r="S71" s="296" t="s">
        <v>235</v>
      </c>
      <c r="T71" s="305"/>
      <c r="U71" s="305"/>
      <c r="V71" s="305"/>
      <c r="W71" s="326"/>
      <c r="X71" s="157"/>
      <c r="Z71" s="153"/>
      <c r="AA71" s="153"/>
      <c r="AB71" s="153"/>
      <c r="AC71" s="154"/>
    </row>
    <row r="72" spans="1:29" s="155" customFormat="1" ht="20.25" customHeight="1">
      <c r="A72" s="157"/>
      <c r="B72" s="163"/>
      <c r="C72" s="178"/>
      <c r="D72" s="178"/>
      <c r="E72" s="204"/>
      <c r="F72" s="204"/>
      <c r="G72" s="204"/>
      <c r="H72" s="204"/>
      <c r="I72" s="204"/>
      <c r="J72" s="172" t="s">
        <v>128</v>
      </c>
      <c r="K72" s="184"/>
      <c r="L72" s="184"/>
      <c r="M72" s="184"/>
      <c r="N72" s="205" t="s">
        <v>131</v>
      </c>
      <c r="O72" s="205"/>
      <c r="P72" s="274">
        <f>IF(入力シート!O130="",0,入力シート!O130)</f>
        <v>0</v>
      </c>
      <c r="Q72" s="231"/>
      <c r="R72" s="286" t="s">
        <v>35</v>
      </c>
      <c r="S72" s="297"/>
      <c r="T72" s="306"/>
      <c r="U72" s="306"/>
      <c r="V72" s="306"/>
      <c r="W72" s="327"/>
      <c r="X72" s="157"/>
      <c r="Z72" s="153"/>
      <c r="AA72" s="153"/>
      <c r="AB72" s="153"/>
      <c r="AC72" s="154"/>
    </row>
    <row r="73" spans="1:29" s="155" customFormat="1" ht="20.25" customHeight="1">
      <c r="A73" s="157"/>
      <c r="B73" s="163"/>
      <c r="C73" s="178"/>
      <c r="D73" s="178"/>
      <c r="E73" s="204" t="s">
        <v>241</v>
      </c>
      <c r="F73" s="204"/>
      <c r="G73" s="204"/>
      <c r="H73" s="204"/>
      <c r="I73" s="204"/>
      <c r="J73" s="172" t="s">
        <v>60</v>
      </c>
      <c r="K73" s="184"/>
      <c r="L73" s="184"/>
      <c r="M73" s="184"/>
      <c r="N73" s="205" t="s">
        <v>137</v>
      </c>
      <c r="O73" s="205"/>
      <c r="P73" s="274">
        <f>IF(入力シート!I131="",0,入力シート!I131)</f>
        <v>0</v>
      </c>
      <c r="Q73" s="274"/>
      <c r="R73" s="286" t="s">
        <v>35</v>
      </c>
      <c r="S73" s="298"/>
      <c r="T73" s="307" t="str">
        <f>IF(入力シート!W133=0,"",入力シート!W133)</f>
        <v/>
      </c>
      <c r="U73" s="307"/>
      <c r="V73" s="307"/>
      <c r="W73" s="328" t="s">
        <v>35</v>
      </c>
      <c r="X73" s="157"/>
      <c r="Z73" s="153"/>
      <c r="AA73" s="153"/>
      <c r="AB73" s="153"/>
      <c r="AC73" s="154"/>
    </row>
    <row r="74" spans="1:29" s="155" customFormat="1" ht="20.25" customHeight="1">
      <c r="A74" s="157"/>
      <c r="B74" s="164"/>
      <c r="C74" s="171"/>
      <c r="D74" s="171"/>
      <c r="E74" s="204"/>
      <c r="F74" s="204"/>
      <c r="G74" s="204"/>
      <c r="H74" s="204"/>
      <c r="I74" s="204"/>
      <c r="J74" s="172" t="s">
        <v>128</v>
      </c>
      <c r="K74" s="184"/>
      <c r="L74" s="184"/>
      <c r="M74" s="184"/>
      <c r="N74" s="266" t="s">
        <v>123</v>
      </c>
      <c r="O74" s="266"/>
      <c r="P74" s="274">
        <f>IF(入力シート!O131="",0,入力シート!O131)</f>
        <v>0</v>
      </c>
      <c r="Q74" s="274"/>
      <c r="R74" s="286" t="s">
        <v>35</v>
      </c>
      <c r="S74" s="299"/>
      <c r="T74" s="308"/>
      <c r="U74" s="308"/>
      <c r="V74" s="308"/>
      <c r="W74" s="316"/>
      <c r="X74" s="157"/>
      <c r="Z74" s="153"/>
      <c r="AA74" s="153"/>
      <c r="AB74" s="153"/>
      <c r="AC74" s="154"/>
    </row>
    <row r="75" spans="1:29" s="155" customFormat="1" ht="6.75" customHeight="1">
      <c r="A75" s="157"/>
      <c r="B75" s="171"/>
      <c r="C75" s="171"/>
      <c r="D75" s="171"/>
      <c r="E75" s="171"/>
      <c r="F75" s="171"/>
      <c r="G75" s="216"/>
      <c r="H75" s="216"/>
      <c r="I75" s="216"/>
      <c r="J75" s="171"/>
      <c r="K75" s="171"/>
      <c r="L75" s="209"/>
      <c r="M75" s="209"/>
      <c r="N75" s="209"/>
      <c r="O75" s="209"/>
      <c r="P75" s="231"/>
      <c r="Q75" s="231"/>
      <c r="R75" s="287"/>
      <c r="S75" s="267"/>
      <c r="T75" s="267"/>
      <c r="U75" s="267"/>
      <c r="V75" s="267"/>
      <c r="W75" s="267"/>
      <c r="X75" s="157"/>
      <c r="Z75" s="153"/>
      <c r="AA75" s="153"/>
      <c r="AB75" s="153"/>
      <c r="AC75" s="154"/>
    </row>
    <row r="76" spans="1:29" ht="20.25" customHeight="1">
      <c r="B76" s="168"/>
      <c r="C76" s="181" t="s">
        <v>88</v>
      </c>
      <c r="D76" s="181"/>
      <c r="E76" s="181"/>
      <c r="F76" s="181"/>
      <c r="G76" s="181"/>
      <c r="H76" s="181"/>
      <c r="I76" s="213"/>
      <c r="J76" s="202" t="s">
        <v>223</v>
      </c>
      <c r="K76" s="248"/>
      <c r="L76" s="258" t="str">
        <f>IF(入力シート!I135="","",入力シート!I135)</f>
        <v/>
      </c>
      <c r="M76" s="258"/>
      <c r="N76" s="258"/>
      <c r="O76" s="258"/>
      <c r="P76" s="259"/>
      <c r="Q76" s="259"/>
      <c r="R76" s="259"/>
      <c r="S76" s="259"/>
      <c r="T76" s="259"/>
      <c r="U76" s="259"/>
      <c r="V76" s="231" t="s">
        <v>59</v>
      </c>
      <c r="W76" s="329"/>
    </row>
    <row r="77" spans="1:29" ht="20.25" customHeight="1">
      <c r="B77" s="168"/>
      <c r="C77" s="181" t="s">
        <v>97</v>
      </c>
      <c r="D77" s="181"/>
      <c r="E77" s="181"/>
      <c r="F77" s="181"/>
      <c r="G77" s="181"/>
      <c r="H77" s="181"/>
      <c r="I77" s="213"/>
      <c r="J77" s="203" t="s">
        <v>55</v>
      </c>
      <c r="K77" s="207"/>
      <c r="L77" s="259" t="str">
        <f>IF(入力シート!I136="","",入力シート!I136)</f>
        <v/>
      </c>
      <c r="M77" s="259"/>
      <c r="N77" s="259"/>
      <c r="O77" s="259"/>
      <c r="P77" s="259"/>
      <c r="Q77" s="259"/>
      <c r="R77" s="259"/>
      <c r="S77" s="259"/>
      <c r="T77" s="259"/>
      <c r="U77" s="259"/>
      <c r="V77" s="265" t="s">
        <v>59</v>
      </c>
      <c r="W77" s="330"/>
    </row>
    <row r="78" spans="1:29" ht="20.25" customHeight="1">
      <c r="B78" s="168"/>
      <c r="C78" s="181" t="s">
        <v>187</v>
      </c>
      <c r="D78" s="181"/>
      <c r="E78" s="181"/>
      <c r="F78" s="181"/>
      <c r="G78" s="181"/>
      <c r="H78" s="181"/>
      <c r="I78" s="213"/>
      <c r="J78" s="172" t="s">
        <v>224</v>
      </c>
      <c r="K78" s="231"/>
      <c r="L78" s="259" t="str">
        <f>IF(入力シート!I137="","",入力シート!I137)</f>
        <v/>
      </c>
      <c r="M78" s="259"/>
      <c r="N78" s="259"/>
      <c r="O78" s="259"/>
      <c r="P78" s="259"/>
      <c r="Q78" s="259"/>
      <c r="R78" s="259"/>
      <c r="S78" s="259"/>
      <c r="T78" s="259"/>
      <c r="U78" s="259"/>
      <c r="V78" s="231" t="s">
        <v>59</v>
      </c>
      <c r="W78" s="329"/>
    </row>
    <row r="79" spans="1:29" ht="20.25" customHeight="1">
      <c r="B79" s="172" t="s">
        <v>31</v>
      </c>
      <c r="C79" s="184"/>
      <c r="D79" s="184"/>
      <c r="E79" s="184"/>
      <c r="F79" s="184"/>
      <c r="G79" s="184"/>
      <c r="H79" s="184"/>
      <c r="I79" s="235"/>
      <c r="J79" s="240" t="s">
        <v>189</v>
      </c>
      <c r="K79" s="249"/>
      <c r="L79" s="260" t="str">
        <f>IF(入力シート!V138="","",入力シート!V138)</f>
        <v/>
      </c>
      <c r="M79" s="260"/>
      <c r="N79" s="260"/>
      <c r="O79" s="260"/>
      <c r="P79" s="260"/>
      <c r="Q79" s="260"/>
      <c r="R79" s="260"/>
      <c r="S79" s="260"/>
      <c r="T79" s="260"/>
      <c r="U79" s="260"/>
      <c r="V79" s="231" t="s">
        <v>86</v>
      </c>
      <c r="W79" s="329"/>
    </row>
    <row r="80" spans="1:29" ht="19.5" customHeight="1">
      <c r="B80" s="173"/>
      <c r="C80" s="185"/>
      <c r="D80" s="185"/>
      <c r="E80" s="185"/>
      <c r="F80" s="185"/>
      <c r="G80" s="185"/>
      <c r="H80" s="185"/>
      <c r="I80" s="185"/>
      <c r="J80" s="241" t="str">
        <f>IF(Z80=TRUE,"☑","□")</f>
        <v>□</v>
      </c>
      <c r="K80" s="250" t="s">
        <v>91</v>
      </c>
      <c r="L80" s="250"/>
      <c r="M80" s="250"/>
      <c r="N80" s="250"/>
      <c r="O80" s="250"/>
      <c r="P80" s="250"/>
      <c r="Q80" s="250"/>
      <c r="R80" s="250"/>
      <c r="S80" s="250"/>
      <c r="T80" s="250"/>
      <c r="U80" s="250"/>
      <c r="V80" s="250"/>
      <c r="W80" s="331"/>
      <c r="Z80" s="343" t="b">
        <v>0</v>
      </c>
      <c r="AA80" s="343"/>
    </row>
    <row r="81" spans="2:27" ht="19.5" customHeight="1">
      <c r="B81" s="174"/>
      <c r="C81" s="186" t="s">
        <v>98</v>
      </c>
      <c r="D81" s="186"/>
      <c r="E81" s="186"/>
      <c r="F81" s="186"/>
      <c r="G81" s="186"/>
      <c r="H81" s="186"/>
      <c r="I81" s="236"/>
      <c r="J81" s="242" t="str">
        <f>IF(Z81=TRUE,"☑","□")</f>
        <v>□</v>
      </c>
      <c r="K81" s="251" t="s">
        <v>92</v>
      </c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332"/>
      <c r="Z81" s="343" t="b">
        <v>0</v>
      </c>
      <c r="AA81" s="343"/>
    </row>
    <row r="82" spans="2:27" ht="19.5" customHeight="1">
      <c r="B82" s="174"/>
      <c r="C82" s="178" t="s">
        <v>99</v>
      </c>
      <c r="D82" s="178"/>
      <c r="E82" s="178"/>
      <c r="F82" s="178"/>
      <c r="G82" s="178"/>
      <c r="H82" s="178"/>
      <c r="I82" s="236"/>
      <c r="J82" s="242" t="str">
        <f>IF(Z82=TRUE,"☑","□")</f>
        <v>□</v>
      </c>
      <c r="K82" s="251" t="s">
        <v>58</v>
      </c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332"/>
      <c r="Z82" s="343" t="b">
        <v>0</v>
      </c>
      <c r="AA82" s="343"/>
    </row>
    <row r="83" spans="2:27" ht="19.5" customHeight="1">
      <c r="B83" s="175"/>
      <c r="C83" s="187"/>
      <c r="D83" s="187"/>
      <c r="E83" s="187"/>
      <c r="F83" s="187"/>
      <c r="G83" s="187"/>
      <c r="H83" s="187"/>
      <c r="I83" s="187"/>
      <c r="J83" s="243"/>
      <c r="K83" s="248" t="s">
        <v>93</v>
      </c>
      <c r="L83" s="261" t="str">
        <f>IF(入力シート!G143="","",入力シート!G143)</f>
        <v/>
      </c>
      <c r="M83" s="261"/>
      <c r="N83" s="261"/>
      <c r="O83" s="261"/>
      <c r="P83" s="261"/>
      <c r="Q83" s="261"/>
      <c r="R83" s="261"/>
      <c r="S83" s="261"/>
      <c r="T83" s="261"/>
      <c r="U83" s="261"/>
      <c r="V83" s="261"/>
      <c r="W83" s="333" t="s">
        <v>94</v>
      </c>
    </row>
    <row r="84" spans="2:27" ht="16.5" customHeight="1">
      <c r="B84" s="176" t="s">
        <v>19</v>
      </c>
      <c r="C84" s="188" t="s">
        <v>239</v>
      </c>
      <c r="D84" s="188"/>
      <c r="E84" s="188"/>
      <c r="F84" s="188"/>
      <c r="G84" s="188"/>
      <c r="H84" s="188"/>
      <c r="I84" s="188"/>
      <c r="J84" s="189"/>
      <c r="K84" s="189"/>
      <c r="L84" s="189"/>
      <c r="M84" s="189"/>
      <c r="N84" s="189"/>
      <c r="O84" s="189"/>
      <c r="P84" s="189"/>
      <c r="Q84" s="189"/>
      <c r="R84" s="189"/>
      <c r="S84" s="189"/>
      <c r="T84" s="189"/>
      <c r="U84" s="189"/>
      <c r="V84" s="189"/>
      <c r="W84" s="189"/>
    </row>
    <row r="85" spans="2:27" ht="16.5" customHeight="1">
      <c r="B85" s="176"/>
      <c r="C85" s="189" t="s">
        <v>141</v>
      </c>
      <c r="D85" s="189"/>
      <c r="E85" s="189"/>
      <c r="F85" s="189"/>
      <c r="G85" s="189"/>
      <c r="H85" s="189"/>
      <c r="I85" s="189"/>
      <c r="J85" s="189"/>
      <c r="K85" s="189"/>
      <c r="L85" s="189"/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</row>
    <row r="86" spans="2:27" ht="16.5" customHeight="1">
      <c r="B86" s="167" t="s">
        <v>135</v>
      </c>
      <c r="C86" s="189" t="s">
        <v>226</v>
      </c>
      <c r="D86" s="189"/>
      <c r="E86" s="189"/>
      <c r="F86" s="189"/>
      <c r="G86" s="189"/>
      <c r="H86" s="189"/>
      <c r="I86" s="189"/>
      <c r="J86" s="189"/>
      <c r="K86" s="189"/>
      <c r="L86" s="189"/>
      <c r="M86" s="189"/>
      <c r="N86" s="189"/>
      <c r="O86" s="189"/>
      <c r="P86" s="189"/>
      <c r="Q86" s="189"/>
      <c r="R86" s="189"/>
      <c r="S86" s="189"/>
      <c r="T86" s="189"/>
      <c r="U86" s="189"/>
      <c r="V86" s="189"/>
      <c r="W86" s="189"/>
    </row>
    <row r="87" spans="2:27" ht="16.5" customHeight="1">
      <c r="B87" s="167"/>
      <c r="C87" s="189" t="s">
        <v>79</v>
      </c>
      <c r="D87" s="189"/>
      <c r="E87" s="189"/>
      <c r="F87" s="189"/>
      <c r="G87" s="189"/>
      <c r="H87" s="189"/>
      <c r="I87" s="189"/>
      <c r="J87" s="189"/>
      <c r="K87" s="189"/>
      <c r="L87" s="189"/>
      <c r="M87" s="189"/>
      <c r="N87" s="189"/>
      <c r="O87" s="189"/>
      <c r="P87" s="189"/>
      <c r="Q87" s="189"/>
      <c r="R87" s="189"/>
      <c r="S87" s="189"/>
      <c r="T87" s="189"/>
      <c r="U87" s="189"/>
      <c r="V87" s="189"/>
      <c r="W87" s="189"/>
    </row>
    <row r="88" spans="2:27" ht="16.5" customHeight="1">
      <c r="B88" s="176" t="s">
        <v>191</v>
      </c>
      <c r="C88" s="189" t="s">
        <v>225</v>
      </c>
      <c r="D88" s="189"/>
      <c r="E88" s="189"/>
      <c r="F88" s="189"/>
      <c r="G88" s="189"/>
      <c r="H88" s="189"/>
      <c r="I88" s="189"/>
      <c r="J88" s="189"/>
      <c r="K88" s="189"/>
      <c r="L88" s="189"/>
      <c r="M88" s="189"/>
      <c r="N88" s="189"/>
      <c r="O88" s="189"/>
      <c r="P88" s="189"/>
      <c r="Q88" s="189"/>
      <c r="R88" s="189"/>
      <c r="S88" s="189"/>
      <c r="T88" s="189"/>
      <c r="U88" s="189"/>
      <c r="V88" s="189"/>
      <c r="W88" s="189"/>
    </row>
    <row r="89" spans="2:27" ht="16.5" customHeight="1">
      <c r="B89" s="176" t="s">
        <v>189</v>
      </c>
      <c r="C89" s="189" t="s">
        <v>85</v>
      </c>
      <c r="D89" s="189"/>
      <c r="E89" s="189"/>
      <c r="F89" s="189"/>
      <c r="G89" s="189"/>
      <c r="H89" s="189"/>
      <c r="I89" s="189"/>
      <c r="J89" s="189"/>
      <c r="K89" s="189"/>
      <c r="L89" s="189"/>
      <c r="M89" s="189"/>
      <c r="N89" s="189"/>
      <c r="O89" s="189"/>
      <c r="P89" s="189"/>
      <c r="Q89" s="189"/>
      <c r="R89" s="189"/>
      <c r="S89" s="189"/>
      <c r="T89" s="189"/>
      <c r="U89" s="189"/>
      <c r="V89" s="189"/>
      <c r="W89" s="189"/>
    </row>
    <row r="90" spans="2:27" ht="16.5" customHeight="1">
      <c r="B90" s="167"/>
      <c r="C90" s="189" t="s">
        <v>84</v>
      </c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89"/>
      <c r="O90" s="189"/>
      <c r="P90" s="189"/>
      <c r="Q90" s="189"/>
      <c r="R90" s="189"/>
      <c r="S90" s="189"/>
      <c r="T90" s="189"/>
      <c r="U90" s="189"/>
      <c r="V90" s="189"/>
      <c r="W90" s="189"/>
    </row>
  </sheetData>
  <sheetProtection sheet="1" objects="1" scenarios="1"/>
  <mergeCells count="206">
    <mergeCell ref="Z1:AB1"/>
    <mergeCell ref="B2:W2"/>
    <mergeCell ref="Z3:AA3"/>
    <mergeCell ref="AC3:AD3"/>
    <mergeCell ref="AF3:AG3"/>
    <mergeCell ref="B4:G4"/>
    <mergeCell ref="I6:K6"/>
    <mergeCell ref="L6:S6"/>
    <mergeCell ref="I7:K7"/>
    <mergeCell ref="L7:S7"/>
    <mergeCell ref="T7:W7"/>
    <mergeCell ref="I8:M8"/>
    <mergeCell ref="O8:R8"/>
    <mergeCell ref="I9:K9"/>
    <mergeCell ref="L9:S9"/>
    <mergeCell ref="I10:K10"/>
    <mergeCell ref="L10:S10"/>
    <mergeCell ref="T10:W10"/>
    <mergeCell ref="I11:M11"/>
    <mergeCell ref="O11:R11"/>
    <mergeCell ref="T11:W11"/>
    <mergeCell ref="I12:K12"/>
    <mergeCell ref="L12:O12"/>
    <mergeCell ref="I13:K13"/>
    <mergeCell ref="L13:O13"/>
    <mergeCell ref="I14:P14"/>
    <mergeCell ref="Q14:S14"/>
    <mergeCell ref="T14:V14"/>
    <mergeCell ref="Q15:S15"/>
    <mergeCell ref="T15:V15"/>
    <mergeCell ref="R16:W16"/>
    <mergeCell ref="I17:K17"/>
    <mergeCell ref="L17:R17"/>
    <mergeCell ref="S17:U17"/>
    <mergeCell ref="I18:K18"/>
    <mergeCell ref="L18:W18"/>
    <mergeCell ref="I19:Q19"/>
    <mergeCell ref="S19:V19"/>
    <mergeCell ref="I20:K20"/>
    <mergeCell ref="M20:W20"/>
    <mergeCell ref="I21:K21"/>
    <mergeCell ref="M21:W21"/>
    <mergeCell ref="I22:Q22"/>
    <mergeCell ref="S22:V22"/>
    <mergeCell ref="I23:K23"/>
    <mergeCell ref="L23:O23"/>
    <mergeCell ref="I24:K24"/>
    <mergeCell ref="L24:O24"/>
    <mergeCell ref="Q25:S25"/>
    <mergeCell ref="T25:V25"/>
    <mergeCell ref="R26:W26"/>
    <mergeCell ref="E28:G28"/>
    <mergeCell ref="H28:M28"/>
    <mergeCell ref="Q28:R28"/>
    <mergeCell ref="S28:V28"/>
    <mergeCell ref="E29:G29"/>
    <mergeCell ref="H29:M29"/>
    <mergeCell ref="Q29:W29"/>
    <mergeCell ref="H30:J30"/>
    <mergeCell ref="K30:N30"/>
    <mergeCell ref="H31:J31"/>
    <mergeCell ref="K31:N31"/>
    <mergeCell ref="H32:O32"/>
    <mergeCell ref="P32:R32"/>
    <mergeCell ref="S32:V32"/>
    <mergeCell ref="H33:O33"/>
    <mergeCell ref="P33:R33"/>
    <mergeCell ref="S33:V33"/>
    <mergeCell ref="H34:O34"/>
    <mergeCell ref="P34:R34"/>
    <mergeCell ref="S34:V34"/>
    <mergeCell ref="P35:R35"/>
    <mergeCell ref="S35:V35"/>
    <mergeCell ref="R36:W36"/>
    <mergeCell ref="E38:O38"/>
    <mergeCell ref="P38:Q38"/>
    <mergeCell ref="R38:U38"/>
    <mergeCell ref="V38:W38"/>
    <mergeCell ref="E39:O39"/>
    <mergeCell ref="P39:Q39"/>
    <mergeCell ref="R39:U39"/>
    <mergeCell ref="V39:W39"/>
    <mergeCell ref="C50:F50"/>
    <mergeCell ref="H50:J50"/>
    <mergeCell ref="K50:W50"/>
    <mergeCell ref="C51:F51"/>
    <mergeCell ref="Z51:AA51"/>
    <mergeCell ref="AB51:AC51"/>
    <mergeCell ref="AD51:AE51"/>
    <mergeCell ref="B52:G52"/>
    <mergeCell ref="C55:F55"/>
    <mergeCell ref="H55:K55"/>
    <mergeCell ref="M55:P55"/>
    <mergeCell ref="R55:U55"/>
    <mergeCell ref="C56:F56"/>
    <mergeCell ref="H56:K56"/>
    <mergeCell ref="M56:P56"/>
    <mergeCell ref="R56:U56"/>
    <mergeCell ref="C57:F57"/>
    <mergeCell ref="H57:K57"/>
    <mergeCell ref="M57:P57"/>
    <mergeCell ref="R57:U57"/>
    <mergeCell ref="C61:F61"/>
    <mergeCell ref="H61:W61"/>
    <mergeCell ref="C62:F62"/>
    <mergeCell ref="H62:W62"/>
    <mergeCell ref="C65:F65"/>
    <mergeCell ref="H65:Q65"/>
    <mergeCell ref="R65:T65"/>
    <mergeCell ref="U65:W65"/>
    <mergeCell ref="C66:F66"/>
    <mergeCell ref="H66:W66"/>
    <mergeCell ref="C67:F67"/>
    <mergeCell ref="H67:W67"/>
    <mergeCell ref="C68:F68"/>
    <mergeCell ref="H68:W68"/>
    <mergeCell ref="J71:M71"/>
    <mergeCell ref="N71:O71"/>
    <mergeCell ref="P71:Q71"/>
    <mergeCell ref="J72:M72"/>
    <mergeCell ref="N72:O72"/>
    <mergeCell ref="P72:Q72"/>
    <mergeCell ref="J73:M73"/>
    <mergeCell ref="N73:O73"/>
    <mergeCell ref="P73:Q73"/>
    <mergeCell ref="T73:V73"/>
    <mergeCell ref="J74:M74"/>
    <mergeCell ref="N74:O74"/>
    <mergeCell ref="P74:Q74"/>
    <mergeCell ref="S74:W74"/>
    <mergeCell ref="C76:H76"/>
    <mergeCell ref="J76:K76"/>
    <mergeCell ref="L76:U76"/>
    <mergeCell ref="V76:W76"/>
    <mergeCell ref="C77:H77"/>
    <mergeCell ref="J77:K77"/>
    <mergeCell ref="L77:U77"/>
    <mergeCell ref="V77:W77"/>
    <mergeCell ref="C78:H78"/>
    <mergeCell ref="J78:K78"/>
    <mergeCell ref="L78:U78"/>
    <mergeCell ref="V78:W78"/>
    <mergeCell ref="B79:I79"/>
    <mergeCell ref="J79:K79"/>
    <mergeCell ref="L79:U79"/>
    <mergeCell ref="V79:W79"/>
    <mergeCell ref="K80:W80"/>
    <mergeCell ref="Z80:AA80"/>
    <mergeCell ref="C81:H81"/>
    <mergeCell ref="K81:W81"/>
    <mergeCell ref="Z81:AA81"/>
    <mergeCell ref="C82:H82"/>
    <mergeCell ref="K82:W82"/>
    <mergeCell ref="Z82:AA82"/>
    <mergeCell ref="L83:V83"/>
    <mergeCell ref="C84:W84"/>
    <mergeCell ref="C85:W85"/>
    <mergeCell ref="C86:W86"/>
    <mergeCell ref="C87:W87"/>
    <mergeCell ref="C88:W88"/>
    <mergeCell ref="C89:W89"/>
    <mergeCell ref="C90:W90"/>
    <mergeCell ref="F6:H8"/>
    <mergeCell ref="T8:T9"/>
    <mergeCell ref="U8:V9"/>
    <mergeCell ref="W8:W9"/>
    <mergeCell ref="F9:H11"/>
    <mergeCell ref="F12:H13"/>
    <mergeCell ref="Q12:S13"/>
    <mergeCell ref="T12:V13"/>
    <mergeCell ref="W12:W13"/>
    <mergeCell ref="F14:H16"/>
    <mergeCell ref="I15:P16"/>
    <mergeCell ref="F17:H19"/>
    <mergeCell ref="F20:H22"/>
    <mergeCell ref="F23:H24"/>
    <mergeCell ref="Q23:S24"/>
    <mergeCell ref="T23:V24"/>
    <mergeCell ref="W23:W24"/>
    <mergeCell ref="F25:H26"/>
    <mergeCell ref="I25:P26"/>
    <mergeCell ref="N28:P29"/>
    <mergeCell ref="E30:G32"/>
    <mergeCell ref="P30:R31"/>
    <mergeCell ref="S30:V31"/>
    <mergeCell ref="W30:W31"/>
    <mergeCell ref="E33:G36"/>
    <mergeCell ref="H35:O36"/>
    <mergeCell ref="B38:D39"/>
    <mergeCell ref="B41:J42"/>
    <mergeCell ref="K41:U42"/>
    <mergeCell ref="V41:W42"/>
    <mergeCell ref="H51:H52"/>
    <mergeCell ref="I51:M52"/>
    <mergeCell ref="N51:N52"/>
    <mergeCell ref="O51:R52"/>
    <mergeCell ref="S51:S52"/>
    <mergeCell ref="T51:W52"/>
    <mergeCell ref="B71:D74"/>
    <mergeCell ref="E71:I72"/>
    <mergeCell ref="S71:W72"/>
    <mergeCell ref="E73:I74"/>
    <mergeCell ref="B6:D26"/>
    <mergeCell ref="E6:E16"/>
    <mergeCell ref="E17:E26"/>
    <mergeCell ref="B28:D36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7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8E551DD-C0CF-40F5-9F80-DE617672D14B}">
            <xm:f>'様式第２号　事業計画書'!$Z$82=TRUE</xm:f>
            <x14:dxf>
              <fill>
                <patternFill patternType="solid">
                  <bgColor rgb="FFFF99CC"/>
                </patternFill>
              </fill>
            </x14:dxf>
          </x14:cfRule>
          <xm:sqref>AJ90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2" tint="-0.1"/>
  </sheetPr>
  <dimension ref="A1:AG90"/>
  <sheetViews>
    <sheetView showGridLines="0" view="pageBreakPreview" zoomScaleNormal="85" zoomScaleSheetLayoutView="100" workbookViewId="0"/>
  </sheetViews>
  <sheetFormatPr defaultRowHeight="15.75"/>
  <cols>
    <col min="1" max="1" width="2.25" style="350" customWidth="1"/>
    <col min="2" max="23" width="3.875" style="350" customWidth="1"/>
    <col min="24" max="24" width="2.25" style="350" customWidth="1"/>
    <col min="25" max="25" width="2.25" style="351" customWidth="1"/>
    <col min="26" max="28" width="3" style="352" customWidth="1"/>
    <col min="29" max="29" width="3" style="353" customWidth="1"/>
    <col min="30" max="36" width="3" style="351" customWidth="1"/>
    <col min="37" max="16384" width="9" style="351" customWidth="1"/>
  </cols>
  <sheetData>
    <row r="1" spans="1:33" ht="14.25" customHeight="1">
      <c r="A1" s="356"/>
      <c r="B1" s="356" t="s">
        <v>207</v>
      </c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  <c r="O1" s="356"/>
      <c r="P1" s="356"/>
      <c r="Q1" s="356"/>
      <c r="R1" s="356"/>
      <c r="Z1" s="534"/>
      <c r="AA1" s="534"/>
      <c r="AB1" s="534"/>
    </row>
    <row r="2" spans="1:33" s="351" customFormat="1" ht="14.25" customHeight="1">
      <c r="A2" s="350"/>
      <c r="B2" s="359" t="s">
        <v>106</v>
      </c>
      <c r="C2" s="359"/>
      <c r="D2" s="359"/>
      <c r="E2" s="359"/>
      <c r="F2" s="359"/>
      <c r="G2" s="359"/>
      <c r="H2" s="359"/>
      <c r="I2" s="359"/>
      <c r="J2" s="359"/>
      <c r="K2" s="359"/>
      <c r="L2" s="359"/>
      <c r="M2" s="359"/>
      <c r="N2" s="359"/>
      <c r="O2" s="359"/>
      <c r="P2" s="359"/>
      <c r="Q2" s="359"/>
      <c r="R2" s="359"/>
      <c r="S2" s="359"/>
      <c r="T2" s="359"/>
      <c r="U2" s="359"/>
      <c r="V2" s="359"/>
      <c r="W2" s="359"/>
      <c r="X2" s="350"/>
      <c r="Z2" s="535"/>
      <c r="AA2" s="544"/>
      <c r="AB2" s="355"/>
      <c r="AC2" s="535"/>
      <c r="AD2" s="544"/>
      <c r="AE2" s="544"/>
      <c r="AF2" s="535"/>
      <c r="AG2" s="549"/>
    </row>
    <row r="3" spans="1:33" s="354" customFormat="1" ht="14.25" customHeight="1">
      <c r="A3" s="356"/>
      <c r="B3" s="356" t="s">
        <v>7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  <c r="O3" s="356"/>
      <c r="P3" s="356"/>
      <c r="Q3" s="356"/>
      <c r="R3" s="356"/>
      <c r="S3" s="356"/>
      <c r="T3" s="356"/>
      <c r="U3" s="356"/>
      <c r="V3" s="356"/>
      <c r="W3" s="356"/>
      <c r="X3" s="356"/>
      <c r="Z3" s="536"/>
      <c r="AA3" s="536"/>
      <c r="AB3" s="546"/>
      <c r="AC3" s="536"/>
      <c r="AD3" s="536"/>
      <c r="AE3" s="546"/>
      <c r="AF3" s="536"/>
      <c r="AG3" s="536"/>
    </row>
    <row r="4" spans="1:33" s="354" customFormat="1" ht="31.5" customHeight="1">
      <c r="A4" s="356"/>
      <c r="B4" s="360" t="s">
        <v>109</v>
      </c>
      <c r="C4" s="360"/>
      <c r="D4" s="360"/>
      <c r="E4" s="360"/>
      <c r="F4" s="360"/>
      <c r="G4" s="371"/>
      <c r="H4" s="416" t="s">
        <v>237</v>
      </c>
      <c r="I4" s="427"/>
      <c r="J4" s="427"/>
      <c r="K4" s="427"/>
      <c r="L4" s="451" t="s">
        <v>117</v>
      </c>
      <c r="M4" s="427" t="s">
        <v>238</v>
      </c>
      <c r="N4" s="427"/>
      <c r="O4" s="451" t="s">
        <v>117</v>
      </c>
      <c r="P4" s="427" t="s">
        <v>104</v>
      </c>
      <c r="Q4" s="427"/>
      <c r="R4" s="427"/>
      <c r="S4" s="427"/>
      <c r="T4" s="427"/>
      <c r="U4" s="451" t="s">
        <v>117</v>
      </c>
      <c r="V4" s="427" t="s">
        <v>115</v>
      </c>
      <c r="W4" s="512"/>
      <c r="X4" s="356"/>
      <c r="Z4" s="537"/>
      <c r="AA4" s="545"/>
      <c r="AB4" s="547"/>
      <c r="AC4" s="537"/>
      <c r="AD4" s="547"/>
      <c r="AE4" s="547"/>
      <c r="AF4" s="537"/>
      <c r="AG4" s="547"/>
    </row>
    <row r="5" spans="1:33" s="354" customFormat="1" ht="6" customHeight="1">
      <c r="A5" s="356"/>
      <c r="B5" s="356"/>
      <c r="C5" s="356"/>
      <c r="D5" s="356"/>
      <c r="E5" s="356"/>
      <c r="F5" s="356"/>
      <c r="G5" s="356"/>
      <c r="H5" s="356"/>
      <c r="I5" s="356"/>
      <c r="J5" s="356"/>
      <c r="K5" s="356"/>
      <c r="L5" s="356"/>
      <c r="M5" s="356"/>
      <c r="N5" s="356"/>
      <c r="O5" s="356"/>
      <c r="P5" s="356"/>
      <c r="Q5" s="356"/>
      <c r="R5" s="356"/>
      <c r="S5" s="356"/>
      <c r="T5" s="356"/>
      <c r="U5" s="356"/>
      <c r="V5" s="356"/>
      <c r="W5" s="356"/>
      <c r="X5" s="356"/>
      <c r="AC5" s="353"/>
    </row>
    <row r="6" spans="1:33" s="354" customFormat="1" ht="18" customHeight="1">
      <c r="A6" s="356"/>
      <c r="B6" s="361" t="s">
        <v>21</v>
      </c>
      <c r="C6" s="376"/>
      <c r="D6" s="389"/>
      <c r="E6" s="392" t="s">
        <v>134</v>
      </c>
      <c r="F6" s="361" t="s">
        <v>83</v>
      </c>
      <c r="G6" s="406"/>
      <c r="H6" s="409"/>
      <c r="I6" s="398" t="s">
        <v>50</v>
      </c>
      <c r="J6" s="404"/>
      <c r="K6" s="404"/>
      <c r="L6" s="417"/>
      <c r="M6" s="417"/>
      <c r="N6" s="417"/>
      <c r="O6" s="417"/>
      <c r="P6" s="417"/>
      <c r="Q6" s="417"/>
      <c r="R6" s="417"/>
      <c r="S6" s="461"/>
      <c r="T6" s="499"/>
      <c r="U6" s="508"/>
      <c r="V6" s="508"/>
      <c r="W6" s="513"/>
      <c r="X6" s="356"/>
      <c r="Y6" s="352"/>
      <c r="AC6" s="353"/>
    </row>
    <row r="7" spans="1:33" s="354" customFormat="1" ht="26.25" customHeight="1">
      <c r="A7" s="356"/>
      <c r="B7" s="362"/>
      <c r="C7" s="377"/>
      <c r="D7" s="390"/>
      <c r="E7" s="393"/>
      <c r="F7" s="400"/>
      <c r="G7" s="407"/>
      <c r="H7" s="410"/>
      <c r="I7" s="428" t="s">
        <v>121</v>
      </c>
      <c r="J7" s="436"/>
      <c r="K7" s="436"/>
      <c r="L7" s="452"/>
      <c r="M7" s="452"/>
      <c r="N7" s="452"/>
      <c r="O7" s="452"/>
      <c r="P7" s="452"/>
      <c r="Q7" s="452"/>
      <c r="R7" s="452"/>
      <c r="S7" s="487"/>
      <c r="T7" s="400" t="s">
        <v>44</v>
      </c>
      <c r="U7" s="407"/>
      <c r="V7" s="407"/>
      <c r="W7" s="410"/>
      <c r="X7" s="356"/>
      <c r="Y7" s="352"/>
      <c r="Z7" s="352"/>
      <c r="AC7" s="353"/>
    </row>
    <row r="8" spans="1:33" s="354" customFormat="1" ht="18" customHeight="1">
      <c r="A8" s="356"/>
      <c r="B8" s="362"/>
      <c r="C8" s="377"/>
      <c r="D8" s="390"/>
      <c r="E8" s="393"/>
      <c r="F8" s="401"/>
      <c r="G8" s="408"/>
      <c r="H8" s="411"/>
      <c r="I8" s="419" t="s">
        <v>1</v>
      </c>
      <c r="J8" s="429"/>
      <c r="K8" s="429"/>
      <c r="L8" s="429"/>
      <c r="M8" s="429"/>
      <c r="N8" s="463" t="s">
        <v>48</v>
      </c>
      <c r="O8" s="466"/>
      <c r="P8" s="466"/>
      <c r="Q8" s="466"/>
      <c r="R8" s="466"/>
      <c r="S8" s="488" t="s">
        <v>47</v>
      </c>
      <c r="T8" s="400" t="s">
        <v>33</v>
      </c>
      <c r="U8" s="509"/>
      <c r="V8" s="509"/>
      <c r="W8" s="410" t="s">
        <v>35</v>
      </c>
      <c r="X8" s="356"/>
      <c r="Y8" s="352"/>
      <c r="Z8" s="352"/>
      <c r="AC8" s="353"/>
    </row>
    <row r="9" spans="1:33" s="354" customFormat="1" ht="18" customHeight="1">
      <c r="A9" s="356"/>
      <c r="B9" s="362"/>
      <c r="C9" s="377"/>
      <c r="D9" s="390"/>
      <c r="E9" s="393"/>
      <c r="F9" s="361" t="s">
        <v>16</v>
      </c>
      <c r="G9" s="406"/>
      <c r="H9" s="409"/>
      <c r="I9" s="398" t="s">
        <v>50</v>
      </c>
      <c r="J9" s="404"/>
      <c r="K9" s="404"/>
      <c r="L9" s="417"/>
      <c r="M9" s="417"/>
      <c r="N9" s="417"/>
      <c r="O9" s="417"/>
      <c r="P9" s="417"/>
      <c r="Q9" s="417"/>
      <c r="R9" s="417"/>
      <c r="S9" s="461"/>
      <c r="T9" s="400"/>
      <c r="U9" s="509"/>
      <c r="V9" s="509"/>
      <c r="W9" s="410"/>
      <c r="X9" s="356"/>
      <c r="Y9" s="352"/>
      <c r="Z9" s="352"/>
      <c r="AC9" s="353"/>
    </row>
    <row r="10" spans="1:33" s="354" customFormat="1" ht="18" customHeight="1">
      <c r="A10" s="356"/>
      <c r="B10" s="362"/>
      <c r="C10" s="377"/>
      <c r="D10" s="390"/>
      <c r="E10" s="393"/>
      <c r="F10" s="400"/>
      <c r="G10" s="407"/>
      <c r="H10" s="410"/>
      <c r="I10" s="399" t="s">
        <v>228</v>
      </c>
      <c r="J10" s="405"/>
      <c r="K10" s="405"/>
      <c r="L10" s="453"/>
      <c r="M10" s="453"/>
      <c r="N10" s="453"/>
      <c r="O10" s="453"/>
      <c r="P10" s="453"/>
      <c r="Q10" s="453"/>
      <c r="R10" s="453"/>
      <c r="S10" s="489"/>
      <c r="T10" s="500" t="s">
        <v>46</v>
      </c>
      <c r="U10" s="510"/>
      <c r="V10" s="510"/>
      <c r="W10" s="514"/>
      <c r="X10" s="356"/>
      <c r="Y10" s="352"/>
      <c r="Z10" s="352"/>
      <c r="AC10" s="353"/>
    </row>
    <row r="11" spans="1:33" s="354" customFormat="1" ht="18" customHeight="1">
      <c r="A11" s="356"/>
      <c r="B11" s="362"/>
      <c r="C11" s="377"/>
      <c r="D11" s="390"/>
      <c r="E11" s="393"/>
      <c r="F11" s="401"/>
      <c r="G11" s="408"/>
      <c r="H11" s="411"/>
      <c r="I11" s="419" t="s">
        <v>51</v>
      </c>
      <c r="J11" s="429"/>
      <c r="K11" s="429"/>
      <c r="L11" s="429"/>
      <c r="M11" s="429"/>
      <c r="N11" s="463" t="s">
        <v>48</v>
      </c>
      <c r="O11" s="467"/>
      <c r="P11" s="466"/>
      <c r="Q11" s="466"/>
      <c r="R11" s="466"/>
      <c r="S11" s="488" t="s">
        <v>47</v>
      </c>
      <c r="T11" s="498"/>
      <c r="U11" s="507"/>
      <c r="V11" s="507"/>
      <c r="W11" s="515"/>
      <c r="X11" s="356"/>
      <c r="Y11" s="352"/>
      <c r="Z11" s="352"/>
      <c r="AC11" s="353"/>
    </row>
    <row r="12" spans="1:33" s="354" customFormat="1" ht="18" customHeight="1">
      <c r="A12" s="356"/>
      <c r="B12" s="362"/>
      <c r="C12" s="377"/>
      <c r="D12" s="390"/>
      <c r="E12" s="393"/>
      <c r="F12" s="361" t="s">
        <v>25</v>
      </c>
      <c r="G12" s="406"/>
      <c r="H12" s="409"/>
      <c r="I12" s="398" t="s">
        <v>32</v>
      </c>
      <c r="J12" s="404"/>
      <c r="K12" s="404"/>
      <c r="L12" s="443"/>
      <c r="M12" s="443"/>
      <c r="N12" s="443"/>
      <c r="O12" s="443"/>
      <c r="P12" s="409" t="s">
        <v>28</v>
      </c>
      <c r="Q12" s="468" t="s">
        <v>20</v>
      </c>
      <c r="R12" s="476"/>
      <c r="S12" s="476"/>
      <c r="T12" s="492"/>
      <c r="U12" s="492"/>
      <c r="V12" s="492"/>
      <c r="W12" s="409" t="s">
        <v>28</v>
      </c>
      <c r="X12" s="356"/>
      <c r="Z12" s="352"/>
      <c r="AC12" s="353"/>
    </row>
    <row r="13" spans="1:33" s="354" customFormat="1" ht="18" customHeight="1">
      <c r="A13" s="356"/>
      <c r="B13" s="362"/>
      <c r="C13" s="377"/>
      <c r="D13" s="390"/>
      <c r="E13" s="393"/>
      <c r="F13" s="401"/>
      <c r="G13" s="408"/>
      <c r="H13" s="411"/>
      <c r="I13" s="419" t="s">
        <v>22</v>
      </c>
      <c r="J13" s="429"/>
      <c r="K13" s="429"/>
      <c r="L13" s="444"/>
      <c r="M13" s="444"/>
      <c r="N13" s="444"/>
      <c r="O13" s="444"/>
      <c r="P13" s="411" t="s">
        <v>28</v>
      </c>
      <c r="Q13" s="469"/>
      <c r="R13" s="477"/>
      <c r="S13" s="477"/>
      <c r="T13" s="457"/>
      <c r="U13" s="457"/>
      <c r="V13" s="457"/>
      <c r="W13" s="411"/>
      <c r="X13" s="356"/>
    </row>
    <row r="14" spans="1:33" s="354" customFormat="1" ht="18" customHeight="1">
      <c r="A14" s="356"/>
      <c r="B14" s="362"/>
      <c r="C14" s="377"/>
      <c r="D14" s="390"/>
      <c r="E14" s="393"/>
      <c r="F14" s="360" t="s">
        <v>30</v>
      </c>
      <c r="G14" s="360"/>
      <c r="H14" s="360"/>
      <c r="I14" s="371" t="s">
        <v>15</v>
      </c>
      <c r="J14" s="383"/>
      <c r="K14" s="383"/>
      <c r="L14" s="383"/>
      <c r="M14" s="383"/>
      <c r="N14" s="383"/>
      <c r="O14" s="383"/>
      <c r="P14" s="434"/>
      <c r="Q14" s="398" t="s">
        <v>39</v>
      </c>
      <c r="R14" s="404"/>
      <c r="S14" s="404"/>
      <c r="T14" s="492"/>
      <c r="U14" s="492"/>
      <c r="V14" s="492"/>
      <c r="W14" s="409" t="s">
        <v>28</v>
      </c>
      <c r="X14" s="356"/>
      <c r="AC14" s="353"/>
    </row>
    <row r="15" spans="1:33" s="354" customFormat="1" ht="18" customHeight="1">
      <c r="A15" s="356"/>
      <c r="B15" s="362"/>
      <c r="C15" s="377"/>
      <c r="D15" s="390"/>
      <c r="E15" s="393"/>
      <c r="F15" s="360"/>
      <c r="G15" s="360"/>
      <c r="H15" s="360"/>
      <c r="I15" s="360" t="s">
        <v>42</v>
      </c>
      <c r="J15" s="360"/>
      <c r="K15" s="360"/>
      <c r="L15" s="360"/>
      <c r="M15" s="360"/>
      <c r="N15" s="360"/>
      <c r="O15" s="360"/>
      <c r="P15" s="371"/>
      <c r="Q15" s="474" t="s">
        <v>40</v>
      </c>
      <c r="R15" s="482"/>
      <c r="S15" s="482"/>
      <c r="T15" s="493"/>
      <c r="U15" s="493"/>
      <c r="V15" s="493"/>
      <c r="W15" s="516" t="s">
        <v>28</v>
      </c>
      <c r="X15" s="356"/>
      <c r="AC15" s="353"/>
    </row>
    <row r="16" spans="1:33" s="354" customFormat="1" ht="18" customHeight="1">
      <c r="A16" s="356"/>
      <c r="B16" s="362"/>
      <c r="C16" s="377"/>
      <c r="D16" s="390"/>
      <c r="E16" s="394"/>
      <c r="F16" s="360"/>
      <c r="G16" s="360"/>
      <c r="H16" s="360"/>
      <c r="I16" s="360"/>
      <c r="J16" s="360"/>
      <c r="K16" s="360"/>
      <c r="L16" s="360"/>
      <c r="M16" s="360"/>
      <c r="N16" s="360"/>
      <c r="O16" s="360"/>
      <c r="P16" s="371"/>
      <c r="Q16" s="472"/>
      <c r="R16" s="379" t="s">
        <v>116</v>
      </c>
      <c r="S16" s="379"/>
      <c r="T16" s="379"/>
      <c r="U16" s="379"/>
      <c r="V16" s="379"/>
      <c r="W16" s="517"/>
      <c r="X16" s="356"/>
      <c r="Z16" s="352"/>
      <c r="AA16" s="352"/>
      <c r="AB16" s="352"/>
      <c r="AC16" s="353"/>
    </row>
    <row r="17" spans="1:29" s="354" customFormat="1" ht="15.75" customHeight="1">
      <c r="A17" s="356"/>
      <c r="B17" s="362"/>
      <c r="C17" s="377"/>
      <c r="D17" s="390"/>
      <c r="E17" s="395" t="s">
        <v>127</v>
      </c>
      <c r="F17" s="361" t="s">
        <v>118</v>
      </c>
      <c r="G17" s="406"/>
      <c r="H17" s="409"/>
      <c r="I17" s="398" t="s">
        <v>50</v>
      </c>
      <c r="J17" s="404"/>
      <c r="K17" s="404"/>
      <c r="L17" s="453"/>
      <c r="M17" s="453"/>
      <c r="N17" s="453"/>
      <c r="O17" s="453"/>
      <c r="P17" s="453"/>
      <c r="Q17" s="453"/>
      <c r="R17" s="453"/>
      <c r="S17" s="490" t="s">
        <v>119</v>
      </c>
      <c r="T17" s="490"/>
      <c r="U17" s="490"/>
      <c r="V17" s="511"/>
      <c r="W17" s="518" t="s">
        <v>18</v>
      </c>
      <c r="X17" s="356"/>
      <c r="AC17" s="353"/>
    </row>
    <row r="18" spans="1:29" s="354" customFormat="1" ht="15.75" customHeight="1">
      <c r="A18" s="356"/>
      <c r="B18" s="362"/>
      <c r="C18" s="377"/>
      <c r="D18" s="390"/>
      <c r="E18" s="396"/>
      <c r="F18" s="400"/>
      <c r="G18" s="407"/>
      <c r="H18" s="410"/>
      <c r="I18" s="428" t="s">
        <v>192</v>
      </c>
      <c r="J18" s="436"/>
      <c r="K18" s="436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89"/>
      <c r="X18" s="356"/>
    </row>
    <row r="19" spans="1:29" s="354" customFormat="1" ht="18" customHeight="1">
      <c r="A19" s="356"/>
      <c r="B19" s="362"/>
      <c r="C19" s="377"/>
      <c r="D19" s="390"/>
      <c r="E19" s="396"/>
      <c r="F19" s="400"/>
      <c r="G19" s="407"/>
      <c r="H19" s="410"/>
      <c r="I19" s="419" t="s">
        <v>1</v>
      </c>
      <c r="J19" s="429"/>
      <c r="K19" s="429"/>
      <c r="L19" s="429"/>
      <c r="M19" s="429"/>
      <c r="N19" s="429"/>
      <c r="O19" s="429"/>
      <c r="P19" s="429"/>
      <c r="Q19" s="429"/>
      <c r="R19" s="463" t="s">
        <v>48</v>
      </c>
      <c r="S19" s="466"/>
      <c r="T19" s="466"/>
      <c r="U19" s="466"/>
      <c r="V19" s="466"/>
      <c r="W19" s="488" t="s">
        <v>47</v>
      </c>
      <c r="X19" s="356"/>
    </row>
    <row r="20" spans="1:29" s="354" customFormat="1" ht="18" customHeight="1">
      <c r="A20" s="356"/>
      <c r="B20" s="362"/>
      <c r="C20" s="377"/>
      <c r="D20" s="390"/>
      <c r="E20" s="396"/>
      <c r="F20" s="361" t="s">
        <v>143</v>
      </c>
      <c r="G20" s="376"/>
      <c r="H20" s="376"/>
      <c r="I20" s="398" t="s">
        <v>50</v>
      </c>
      <c r="J20" s="404"/>
      <c r="K20" s="404"/>
      <c r="L20" s="454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61"/>
      <c r="X20" s="356"/>
      <c r="Z20" s="538"/>
      <c r="AC20" s="353"/>
    </row>
    <row r="21" spans="1:29" s="354" customFormat="1" ht="18" customHeight="1">
      <c r="A21" s="356"/>
      <c r="B21" s="362"/>
      <c r="C21" s="377"/>
      <c r="D21" s="390"/>
      <c r="E21" s="396"/>
      <c r="F21" s="362"/>
      <c r="G21" s="377"/>
      <c r="H21" s="377"/>
      <c r="I21" s="428" t="s">
        <v>228</v>
      </c>
      <c r="J21" s="436"/>
      <c r="K21" s="436"/>
      <c r="L21" s="455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89"/>
      <c r="X21" s="356"/>
      <c r="Z21" s="539"/>
      <c r="AC21" s="353"/>
    </row>
    <row r="22" spans="1:29" s="354" customFormat="1" ht="18" customHeight="1">
      <c r="A22" s="356"/>
      <c r="B22" s="362"/>
      <c r="C22" s="377"/>
      <c r="D22" s="390"/>
      <c r="E22" s="396"/>
      <c r="F22" s="363"/>
      <c r="G22" s="370"/>
      <c r="H22" s="370"/>
      <c r="I22" s="419" t="s">
        <v>51</v>
      </c>
      <c r="J22" s="429"/>
      <c r="K22" s="429"/>
      <c r="L22" s="429"/>
      <c r="M22" s="429"/>
      <c r="N22" s="429"/>
      <c r="O22" s="429"/>
      <c r="P22" s="429"/>
      <c r="Q22" s="429"/>
      <c r="R22" s="463" t="s">
        <v>48</v>
      </c>
      <c r="S22" s="467"/>
      <c r="T22" s="466"/>
      <c r="U22" s="466"/>
      <c r="V22" s="466"/>
      <c r="W22" s="488" t="s">
        <v>47</v>
      </c>
      <c r="X22" s="356"/>
      <c r="AC22" s="353"/>
    </row>
    <row r="23" spans="1:29" s="354" customFormat="1" ht="18" customHeight="1">
      <c r="A23" s="356"/>
      <c r="B23" s="362"/>
      <c r="C23" s="377"/>
      <c r="D23" s="390"/>
      <c r="E23" s="396"/>
      <c r="F23" s="362" t="s">
        <v>126</v>
      </c>
      <c r="G23" s="377"/>
      <c r="H23" s="390"/>
      <c r="I23" s="398" t="s">
        <v>32</v>
      </c>
      <c r="J23" s="404"/>
      <c r="K23" s="404"/>
      <c r="L23" s="443"/>
      <c r="M23" s="443"/>
      <c r="N23" s="443"/>
      <c r="O23" s="443"/>
      <c r="P23" s="409" t="s">
        <v>28</v>
      </c>
      <c r="Q23" s="361" t="s">
        <v>110</v>
      </c>
      <c r="R23" s="376"/>
      <c r="S23" s="376"/>
      <c r="T23" s="501"/>
      <c r="U23" s="501"/>
      <c r="V23" s="501"/>
      <c r="W23" s="409" t="s">
        <v>28</v>
      </c>
      <c r="X23" s="356"/>
      <c r="AC23" s="353"/>
    </row>
    <row r="24" spans="1:29" s="354" customFormat="1" ht="18" customHeight="1">
      <c r="A24" s="356"/>
      <c r="B24" s="362"/>
      <c r="C24" s="377"/>
      <c r="D24" s="390"/>
      <c r="E24" s="396"/>
      <c r="F24" s="363"/>
      <c r="G24" s="370"/>
      <c r="H24" s="391"/>
      <c r="I24" s="428" t="s">
        <v>22</v>
      </c>
      <c r="J24" s="436"/>
      <c r="K24" s="436"/>
      <c r="L24" s="444"/>
      <c r="M24" s="444"/>
      <c r="N24" s="444"/>
      <c r="O24" s="444"/>
      <c r="P24" s="411" t="s">
        <v>28</v>
      </c>
      <c r="Q24" s="363"/>
      <c r="R24" s="370"/>
      <c r="S24" s="370"/>
      <c r="T24" s="502"/>
      <c r="U24" s="502"/>
      <c r="V24" s="502"/>
      <c r="W24" s="411"/>
      <c r="X24" s="356"/>
      <c r="AC24" s="353"/>
    </row>
    <row r="25" spans="1:29" s="354" customFormat="1" ht="18.75" customHeight="1">
      <c r="A25" s="356"/>
      <c r="B25" s="362"/>
      <c r="C25" s="377"/>
      <c r="D25" s="390"/>
      <c r="E25" s="396"/>
      <c r="F25" s="402" t="s">
        <v>30</v>
      </c>
      <c r="G25" s="406"/>
      <c r="H25" s="409"/>
      <c r="I25" s="402" t="s">
        <v>171</v>
      </c>
      <c r="J25" s="406"/>
      <c r="K25" s="406"/>
      <c r="L25" s="406"/>
      <c r="M25" s="406"/>
      <c r="N25" s="406"/>
      <c r="O25" s="406"/>
      <c r="P25" s="406"/>
      <c r="Q25" s="474" t="s">
        <v>133</v>
      </c>
      <c r="R25" s="482"/>
      <c r="S25" s="482"/>
      <c r="T25" s="493"/>
      <c r="U25" s="493"/>
      <c r="V25" s="493"/>
      <c r="W25" s="516" t="s">
        <v>28</v>
      </c>
      <c r="X25" s="356"/>
      <c r="AC25" s="353"/>
    </row>
    <row r="26" spans="1:29" s="354" customFormat="1" ht="18" customHeight="1">
      <c r="A26" s="356"/>
      <c r="B26" s="363"/>
      <c r="C26" s="370"/>
      <c r="D26" s="391"/>
      <c r="E26" s="397"/>
      <c r="F26" s="401"/>
      <c r="G26" s="408"/>
      <c r="H26" s="411"/>
      <c r="I26" s="401"/>
      <c r="J26" s="408"/>
      <c r="K26" s="408"/>
      <c r="L26" s="408"/>
      <c r="M26" s="408"/>
      <c r="N26" s="408"/>
      <c r="O26" s="408"/>
      <c r="P26" s="408"/>
      <c r="Q26" s="472"/>
      <c r="R26" s="379" t="s">
        <v>116</v>
      </c>
      <c r="S26" s="379"/>
      <c r="T26" s="379"/>
      <c r="U26" s="379"/>
      <c r="V26" s="379"/>
      <c r="W26" s="517"/>
      <c r="X26" s="356"/>
      <c r="Z26" s="352"/>
      <c r="AA26" s="352"/>
      <c r="AB26" s="352"/>
      <c r="AC26" s="353"/>
    </row>
    <row r="27" spans="1:29" ht="5.25" customHeight="1">
      <c r="A27" s="357"/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533"/>
      <c r="Z27" s="540"/>
      <c r="AA27" s="540"/>
      <c r="AB27" s="540"/>
    </row>
    <row r="28" spans="1:29" s="354" customFormat="1" ht="18" customHeight="1">
      <c r="A28" s="356"/>
      <c r="B28" s="361" t="s">
        <v>49</v>
      </c>
      <c r="C28" s="376"/>
      <c r="D28" s="389"/>
      <c r="E28" s="398" t="s">
        <v>50</v>
      </c>
      <c r="F28" s="404"/>
      <c r="G28" s="404"/>
      <c r="H28" s="417"/>
      <c r="I28" s="417"/>
      <c r="J28" s="417"/>
      <c r="K28" s="417"/>
      <c r="L28" s="417"/>
      <c r="M28" s="461"/>
      <c r="N28" s="398" t="s">
        <v>45</v>
      </c>
      <c r="O28" s="404"/>
      <c r="P28" s="404"/>
      <c r="Q28" s="404" t="s">
        <v>206</v>
      </c>
      <c r="R28" s="404"/>
      <c r="S28" s="491"/>
      <c r="T28" s="491"/>
      <c r="U28" s="491"/>
      <c r="V28" s="491"/>
      <c r="W28" s="513" t="s">
        <v>59</v>
      </c>
      <c r="X28" s="356"/>
      <c r="Z28" s="352"/>
      <c r="AA28" s="352"/>
      <c r="AB28" s="352"/>
      <c r="AC28" s="353"/>
    </row>
    <row r="29" spans="1:29" s="354" customFormat="1" ht="18" customHeight="1">
      <c r="A29" s="356"/>
      <c r="B29" s="362"/>
      <c r="C29" s="377"/>
      <c r="D29" s="390"/>
      <c r="E29" s="399" t="s">
        <v>228</v>
      </c>
      <c r="F29" s="405"/>
      <c r="G29" s="405"/>
      <c r="H29" s="418"/>
      <c r="I29" s="418"/>
      <c r="J29" s="418"/>
      <c r="K29" s="418"/>
      <c r="L29" s="418"/>
      <c r="M29" s="462"/>
      <c r="N29" s="419"/>
      <c r="O29" s="429"/>
      <c r="P29" s="429"/>
      <c r="Q29" s="475" t="s">
        <v>29</v>
      </c>
      <c r="R29" s="475"/>
      <c r="S29" s="475"/>
      <c r="T29" s="475"/>
      <c r="U29" s="475"/>
      <c r="V29" s="475"/>
      <c r="W29" s="519"/>
      <c r="X29" s="356"/>
      <c r="Z29" s="352"/>
      <c r="AA29" s="352"/>
      <c r="AB29" s="352"/>
      <c r="AC29" s="353"/>
    </row>
    <row r="30" spans="1:29" s="354" customFormat="1" ht="18" customHeight="1">
      <c r="A30" s="356"/>
      <c r="B30" s="362"/>
      <c r="C30" s="377"/>
      <c r="D30" s="390"/>
      <c r="E30" s="361" t="s">
        <v>54</v>
      </c>
      <c r="F30" s="406"/>
      <c r="G30" s="409"/>
      <c r="H30" s="398" t="s">
        <v>32</v>
      </c>
      <c r="I30" s="404"/>
      <c r="J30" s="404"/>
      <c r="K30" s="443"/>
      <c r="L30" s="443"/>
      <c r="M30" s="443"/>
      <c r="N30" s="443"/>
      <c r="O30" s="409" t="s">
        <v>28</v>
      </c>
      <c r="P30" s="468" t="s">
        <v>218</v>
      </c>
      <c r="Q30" s="476"/>
      <c r="R30" s="476"/>
      <c r="S30" s="492"/>
      <c r="T30" s="492"/>
      <c r="U30" s="492"/>
      <c r="V30" s="492"/>
      <c r="W30" s="409" t="s">
        <v>28</v>
      </c>
      <c r="X30" s="356"/>
      <c r="Z30" s="352"/>
      <c r="AA30" s="352"/>
      <c r="AB30" s="352"/>
      <c r="AC30" s="353"/>
    </row>
    <row r="31" spans="1:29" s="354" customFormat="1" ht="18" customHeight="1">
      <c r="A31" s="356"/>
      <c r="B31" s="362"/>
      <c r="C31" s="377"/>
      <c r="D31" s="390"/>
      <c r="E31" s="400"/>
      <c r="F31" s="407"/>
      <c r="G31" s="410"/>
      <c r="H31" s="419" t="s">
        <v>22</v>
      </c>
      <c r="I31" s="429"/>
      <c r="J31" s="429"/>
      <c r="K31" s="444"/>
      <c r="L31" s="444"/>
      <c r="M31" s="444"/>
      <c r="N31" s="444"/>
      <c r="O31" s="411" t="s">
        <v>28</v>
      </c>
      <c r="P31" s="469"/>
      <c r="Q31" s="477"/>
      <c r="R31" s="477"/>
      <c r="S31" s="457"/>
      <c r="T31" s="457"/>
      <c r="U31" s="457"/>
      <c r="V31" s="457"/>
      <c r="W31" s="411"/>
      <c r="X31" s="356"/>
      <c r="Z31" s="352"/>
      <c r="AA31" s="352"/>
      <c r="AB31" s="352"/>
      <c r="AC31" s="353"/>
    </row>
    <row r="32" spans="1:29" s="354" customFormat="1" ht="18" customHeight="1">
      <c r="A32" s="356"/>
      <c r="B32" s="362"/>
      <c r="C32" s="377"/>
      <c r="D32" s="390"/>
      <c r="E32" s="401"/>
      <c r="F32" s="408"/>
      <c r="G32" s="411"/>
      <c r="H32" s="371" t="s">
        <v>111</v>
      </c>
      <c r="I32" s="383"/>
      <c r="J32" s="383"/>
      <c r="K32" s="383"/>
      <c r="L32" s="383"/>
      <c r="M32" s="383"/>
      <c r="N32" s="383"/>
      <c r="O32" s="434"/>
      <c r="P32" s="470" t="s">
        <v>62</v>
      </c>
      <c r="Q32" s="478"/>
      <c r="R32" s="478"/>
      <c r="S32" s="458"/>
      <c r="T32" s="458"/>
      <c r="U32" s="458"/>
      <c r="V32" s="458"/>
      <c r="W32" s="434" t="s">
        <v>28</v>
      </c>
      <c r="X32" s="356"/>
      <c r="Z32" s="352"/>
      <c r="AA32" s="352"/>
      <c r="AB32" s="352"/>
      <c r="AC32" s="353"/>
    </row>
    <row r="33" spans="1:29" s="354" customFormat="1" ht="18" customHeight="1">
      <c r="A33" s="356"/>
      <c r="B33" s="362"/>
      <c r="C33" s="377"/>
      <c r="D33" s="390"/>
      <c r="E33" s="402" t="s">
        <v>34</v>
      </c>
      <c r="F33" s="406"/>
      <c r="G33" s="409"/>
      <c r="H33" s="371" t="s">
        <v>219</v>
      </c>
      <c r="I33" s="383"/>
      <c r="J33" s="383"/>
      <c r="K33" s="383"/>
      <c r="L33" s="383"/>
      <c r="M33" s="383"/>
      <c r="N33" s="383"/>
      <c r="O33" s="434"/>
      <c r="P33" s="371" t="s">
        <v>144</v>
      </c>
      <c r="Q33" s="383"/>
      <c r="R33" s="383"/>
      <c r="S33" s="458"/>
      <c r="T33" s="458"/>
      <c r="U33" s="458"/>
      <c r="V33" s="458"/>
      <c r="W33" s="434" t="s">
        <v>28</v>
      </c>
      <c r="X33" s="356"/>
      <c r="Z33" s="352"/>
      <c r="AA33" s="352"/>
      <c r="AB33" s="352"/>
      <c r="AC33" s="353"/>
    </row>
    <row r="34" spans="1:29" s="354" customFormat="1" ht="18" customHeight="1">
      <c r="A34" s="356"/>
      <c r="B34" s="362"/>
      <c r="C34" s="377"/>
      <c r="D34" s="390"/>
      <c r="E34" s="400"/>
      <c r="F34" s="407"/>
      <c r="G34" s="410"/>
      <c r="H34" s="371" t="s">
        <v>220</v>
      </c>
      <c r="I34" s="383"/>
      <c r="J34" s="383"/>
      <c r="K34" s="383"/>
      <c r="L34" s="383"/>
      <c r="M34" s="383"/>
      <c r="N34" s="383"/>
      <c r="O34" s="434"/>
      <c r="P34" s="402" t="s">
        <v>96</v>
      </c>
      <c r="Q34" s="406"/>
      <c r="R34" s="406"/>
      <c r="S34" s="492"/>
      <c r="T34" s="492"/>
      <c r="U34" s="492"/>
      <c r="V34" s="492"/>
      <c r="W34" s="409" t="s">
        <v>28</v>
      </c>
      <c r="X34" s="356"/>
      <c r="Z34" s="541"/>
      <c r="AA34" s="352"/>
      <c r="AB34" s="352"/>
      <c r="AC34" s="353"/>
    </row>
    <row r="35" spans="1:29" s="354" customFormat="1" ht="18" customHeight="1">
      <c r="A35" s="356"/>
      <c r="B35" s="362"/>
      <c r="C35" s="377"/>
      <c r="D35" s="390"/>
      <c r="E35" s="400"/>
      <c r="F35" s="407"/>
      <c r="G35" s="410"/>
      <c r="H35" s="402" t="s">
        <v>221</v>
      </c>
      <c r="I35" s="406"/>
      <c r="J35" s="406"/>
      <c r="K35" s="406"/>
      <c r="L35" s="406"/>
      <c r="M35" s="406"/>
      <c r="N35" s="406"/>
      <c r="O35" s="406"/>
      <c r="P35" s="471" t="s">
        <v>124</v>
      </c>
      <c r="Q35" s="479"/>
      <c r="R35" s="479"/>
      <c r="S35" s="493"/>
      <c r="T35" s="493"/>
      <c r="U35" s="493"/>
      <c r="V35" s="493"/>
      <c r="W35" s="516" t="s">
        <v>28</v>
      </c>
      <c r="X35" s="356"/>
      <c r="Z35" s="541"/>
      <c r="AA35" s="352"/>
      <c r="AB35" s="352"/>
      <c r="AC35" s="353"/>
    </row>
    <row r="36" spans="1:29" s="354" customFormat="1" ht="18" customHeight="1">
      <c r="A36" s="356"/>
      <c r="B36" s="363"/>
      <c r="C36" s="370"/>
      <c r="D36" s="391"/>
      <c r="E36" s="401"/>
      <c r="F36" s="408"/>
      <c r="G36" s="411"/>
      <c r="H36" s="401"/>
      <c r="I36" s="408"/>
      <c r="J36" s="408"/>
      <c r="K36" s="408"/>
      <c r="L36" s="408"/>
      <c r="M36" s="408"/>
      <c r="N36" s="408"/>
      <c r="O36" s="408"/>
      <c r="P36" s="472"/>
      <c r="Q36" s="480"/>
      <c r="R36" s="379" t="s">
        <v>61</v>
      </c>
      <c r="S36" s="379"/>
      <c r="T36" s="379"/>
      <c r="U36" s="379"/>
      <c r="V36" s="379"/>
      <c r="W36" s="517"/>
      <c r="X36" s="356"/>
      <c r="Z36" s="352"/>
      <c r="AA36" s="352"/>
      <c r="AB36" s="352"/>
      <c r="AC36" s="353"/>
    </row>
    <row r="37" spans="1:29" s="354" customFormat="1" ht="6.75" customHeight="1">
      <c r="A37" s="356"/>
      <c r="B37" s="356"/>
      <c r="C37" s="356"/>
      <c r="D37" s="356"/>
      <c r="E37" s="356"/>
      <c r="F37" s="356"/>
      <c r="G37" s="356"/>
      <c r="H37" s="356"/>
      <c r="I37" s="356"/>
      <c r="J37" s="356"/>
      <c r="K37" s="356"/>
      <c r="L37" s="356"/>
      <c r="M37" s="356"/>
      <c r="N37" s="356"/>
      <c r="O37" s="356"/>
      <c r="P37" s="356"/>
      <c r="Q37" s="356"/>
      <c r="R37" s="356"/>
      <c r="S37" s="356"/>
      <c r="T37" s="356"/>
      <c r="U37" s="356"/>
      <c r="V37" s="356"/>
      <c r="W37" s="356"/>
      <c r="X37" s="356"/>
      <c r="Z37" s="352"/>
      <c r="AA37" s="352"/>
      <c r="AB37" s="352"/>
      <c r="AC37" s="353"/>
    </row>
    <row r="38" spans="1:29" s="354" customFormat="1" ht="18" customHeight="1">
      <c r="A38" s="356"/>
      <c r="B38" s="361" t="s">
        <v>114</v>
      </c>
      <c r="C38" s="376"/>
      <c r="D38" s="376"/>
      <c r="E38" s="360" t="s">
        <v>56</v>
      </c>
      <c r="F38" s="360"/>
      <c r="G38" s="360"/>
      <c r="H38" s="360"/>
      <c r="I38" s="360"/>
      <c r="J38" s="360"/>
      <c r="K38" s="360"/>
      <c r="L38" s="360"/>
      <c r="M38" s="360"/>
      <c r="N38" s="360"/>
      <c r="O38" s="360"/>
      <c r="P38" s="371" t="s">
        <v>222</v>
      </c>
      <c r="Q38" s="383"/>
      <c r="R38" s="483"/>
      <c r="S38" s="483"/>
      <c r="T38" s="483"/>
      <c r="U38" s="483"/>
      <c r="V38" s="383" t="s">
        <v>64</v>
      </c>
      <c r="W38" s="434"/>
      <c r="X38" s="356"/>
      <c r="Z38" s="352"/>
      <c r="AA38" s="539"/>
      <c r="AB38" s="352"/>
      <c r="AC38" s="353"/>
    </row>
    <row r="39" spans="1:29" s="354" customFormat="1" ht="18" customHeight="1">
      <c r="A39" s="356"/>
      <c r="B39" s="363"/>
      <c r="C39" s="370"/>
      <c r="D39" s="370"/>
      <c r="E39" s="360" t="s">
        <v>227</v>
      </c>
      <c r="F39" s="360"/>
      <c r="G39" s="360"/>
      <c r="H39" s="360"/>
      <c r="I39" s="360"/>
      <c r="J39" s="360"/>
      <c r="K39" s="360"/>
      <c r="L39" s="360"/>
      <c r="M39" s="360"/>
      <c r="N39" s="360"/>
      <c r="O39" s="360"/>
      <c r="P39" s="439" t="s">
        <v>26</v>
      </c>
      <c r="Q39" s="448"/>
      <c r="R39" s="458"/>
      <c r="S39" s="458"/>
      <c r="T39" s="458"/>
      <c r="U39" s="458"/>
      <c r="V39" s="383" t="s">
        <v>37</v>
      </c>
      <c r="W39" s="434"/>
      <c r="X39" s="356"/>
      <c r="Z39" s="542"/>
      <c r="AA39" s="542"/>
      <c r="AB39" s="542"/>
      <c r="AC39" s="353"/>
    </row>
    <row r="40" spans="1:29" s="354" customFormat="1" ht="6.75" customHeight="1">
      <c r="A40" s="356"/>
      <c r="B40" s="356"/>
      <c r="C40" s="356"/>
      <c r="D40" s="356"/>
      <c r="E40" s="356"/>
      <c r="F40" s="356"/>
      <c r="G40" s="356"/>
      <c r="H40" s="356"/>
      <c r="I40" s="356"/>
      <c r="J40" s="356"/>
      <c r="K40" s="356"/>
      <c r="L40" s="356"/>
      <c r="M40" s="356"/>
      <c r="N40" s="356"/>
      <c r="O40" s="356"/>
      <c r="P40" s="356"/>
      <c r="Q40" s="356"/>
      <c r="R40" s="356"/>
      <c r="S40" s="356"/>
      <c r="T40" s="356"/>
      <c r="U40" s="356"/>
      <c r="V40" s="356"/>
      <c r="W40" s="356"/>
      <c r="X40" s="356"/>
      <c r="Z40" s="352"/>
      <c r="AA40" s="352"/>
      <c r="AB40" s="352"/>
      <c r="AC40" s="353"/>
    </row>
    <row r="41" spans="1:29" s="354" customFormat="1" ht="15" customHeight="1">
      <c r="A41" s="356"/>
      <c r="B41" s="364" t="s">
        <v>63</v>
      </c>
      <c r="C41" s="378"/>
      <c r="D41" s="378"/>
      <c r="E41" s="378"/>
      <c r="F41" s="378"/>
      <c r="G41" s="378"/>
      <c r="H41" s="378"/>
      <c r="I41" s="378"/>
      <c r="J41" s="437"/>
      <c r="K41" s="445"/>
      <c r="L41" s="445"/>
      <c r="M41" s="445"/>
      <c r="N41" s="445"/>
      <c r="O41" s="445"/>
      <c r="P41" s="445"/>
      <c r="Q41" s="445"/>
      <c r="R41" s="445"/>
      <c r="S41" s="445"/>
      <c r="T41" s="445"/>
      <c r="U41" s="445"/>
      <c r="V41" s="378" t="s">
        <v>28</v>
      </c>
      <c r="W41" s="520"/>
      <c r="X41" s="356"/>
      <c r="Z41" s="352"/>
      <c r="AA41" s="352"/>
      <c r="AB41" s="352"/>
      <c r="AC41" s="353"/>
    </row>
    <row r="42" spans="1:29" s="354" customFormat="1" ht="15" customHeight="1">
      <c r="A42" s="356"/>
      <c r="B42" s="365"/>
      <c r="C42" s="379"/>
      <c r="D42" s="379"/>
      <c r="E42" s="379"/>
      <c r="F42" s="379"/>
      <c r="G42" s="379"/>
      <c r="H42" s="379"/>
      <c r="I42" s="379"/>
      <c r="J42" s="438"/>
      <c r="K42" s="446"/>
      <c r="L42" s="446"/>
      <c r="M42" s="446"/>
      <c r="N42" s="446"/>
      <c r="O42" s="446"/>
      <c r="P42" s="446"/>
      <c r="Q42" s="446"/>
      <c r="R42" s="446"/>
      <c r="S42" s="446"/>
      <c r="T42" s="446"/>
      <c r="U42" s="446"/>
      <c r="V42" s="379"/>
      <c r="W42" s="517"/>
      <c r="X42" s="356"/>
      <c r="Z42" s="352"/>
      <c r="AA42" s="352"/>
      <c r="AB42" s="352"/>
      <c r="AC42" s="353"/>
    </row>
    <row r="43" spans="1:29" s="354" customFormat="1" ht="15" customHeight="1">
      <c r="A43" s="356"/>
      <c r="B43" s="366" t="s">
        <v>65</v>
      </c>
      <c r="C43" s="356"/>
      <c r="D43" s="356"/>
      <c r="E43" s="356"/>
      <c r="F43" s="356"/>
      <c r="G43" s="356"/>
      <c r="H43" s="356"/>
      <c r="I43" s="356"/>
      <c r="J43" s="356"/>
      <c r="K43" s="356"/>
      <c r="L43" s="356"/>
      <c r="M43" s="356"/>
      <c r="N43" s="356"/>
      <c r="O43" s="356"/>
      <c r="P43" s="356"/>
      <c r="Q43" s="356"/>
      <c r="R43" s="356"/>
      <c r="S43" s="356"/>
      <c r="T43" s="356"/>
      <c r="U43" s="356"/>
      <c r="V43" s="356"/>
      <c r="W43" s="356"/>
      <c r="X43" s="356"/>
      <c r="Z43" s="352"/>
      <c r="AA43" s="352"/>
      <c r="AB43" s="352"/>
      <c r="AC43" s="353"/>
    </row>
    <row r="44" spans="1:29" s="354" customFormat="1" ht="15" customHeight="1">
      <c r="A44" s="356"/>
      <c r="B44" s="366" t="s">
        <v>5</v>
      </c>
      <c r="C44" s="356"/>
      <c r="D44" s="356"/>
      <c r="E44" s="356"/>
      <c r="F44" s="356"/>
      <c r="G44" s="356"/>
      <c r="H44" s="356"/>
      <c r="I44" s="356"/>
      <c r="J44" s="356"/>
      <c r="K44" s="356"/>
      <c r="L44" s="356"/>
      <c r="M44" s="356"/>
      <c r="N44" s="356"/>
      <c r="O44" s="356"/>
      <c r="P44" s="356"/>
      <c r="Q44" s="356"/>
      <c r="R44" s="356"/>
      <c r="S44" s="356"/>
      <c r="T44" s="356"/>
      <c r="U44" s="356"/>
      <c r="V44" s="356"/>
      <c r="W44" s="356"/>
      <c r="X44" s="356"/>
      <c r="Z44" s="352"/>
      <c r="AA44" s="352"/>
      <c r="AB44" s="352"/>
      <c r="AC44" s="353"/>
    </row>
    <row r="45" spans="1:29" s="354" customFormat="1" ht="15" customHeight="1">
      <c r="A45" s="356"/>
      <c r="B45" s="366" t="s">
        <v>68</v>
      </c>
      <c r="C45" s="356"/>
      <c r="D45" s="356"/>
      <c r="E45" s="356"/>
      <c r="F45" s="356"/>
      <c r="G45" s="356"/>
      <c r="H45" s="356"/>
      <c r="I45" s="356"/>
      <c r="J45" s="356"/>
      <c r="K45" s="356"/>
      <c r="L45" s="356"/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Z45" s="352"/>
      <c r="AA45" s="352"/>
      <c r="AB45" s="352"/>
      <c r="AC45" s="353"/>
    </row>
    <row r="46" spans="1:29" s="354" customFormat="1" ht="15" customHeight="1">
      <c r="A46" s="356"/>
      <c r="B46" s="366"/>
      <c r="C46" s="356"/>
      <c r="D46" s="356"/>
      <c r="E46" s="356"/>
      <c r="F46" s="356"/>
      <c r="G46" s="356"/>
      <c r="H46" s="356"/>
      <c r="I46" s="356"/>
      <c r="J46" s="356"/>
      <c r="K46" s="356"/>
      <c r="L46" s="356"/>
      <c r="M46" s="356"/>
      <c r="N46" s="356"/>
      <c r="O46" s="356"/>
      <c r="P46" s="356"/>
      <c r="Q46" s="356"/>
      <c r="R46" s="356"/>
      <c r="S46" s="356"/>
      <c r="T46" s="356"/>
      <c r="U46" s="356"/>
      <c r="V46" s="356"/>
      <c r="W46" s="356"/>
      <c r="X46" s="356"/>
      <c r="Z46" s="352"/>
      <c r="AA46" s="352"/>
      <c r="AB46" s="352"/>
      <c r="AC46" s="353"/>
    </row>
    <row r="47" spans="1:29" s="354" customFormat="1" ht="15" customHeight="1">
      <c r="A47" s="356"/>
      <c r="B47" s="366" t="s">
        <v>71</v>
      </c>
      <c r="C47" s="356"/>
      <c r="D47" s="356"/>
      <c r="E47" s="356"/>
      <c r="F47" s="356"/>
      <c r="G47" s="356"/>
      <c r="H47" s="356"/>
      <c r="I47" s="356"/>
      <c r="J47" s="356"/>
      <c r="K47" s="356"/>
      <c r="L47" s="356"/>
      <c r="M47" s="356"/>
      <c r="N47" s="356"/>
      <c r="O47" s="356"/>
      <c r="P47" s="356"/>
      <c r="Q47" s="356"/>
      <c r="R47" s="356"/>
      <c r="S47" s="356"/>
      <c r="T47" s="356"/>
      <c r="U47" s="356"/>
      <c r="V47" s="356"/>
      <c r="W47" s="356"/>
      <c r="X47" s="356"/>
      <c r="Z47" s="352"/>
      <c r="AA47" s="352"/>
      <c r="AB47" s="352"/>
      <c r="AC47" s="353"/>
    </row>
    <row r="48" spans="1:29" ht="15" customHeight="1"/>
    <row r="49" spans="1:31" s="354" customFormat="1" ht="14.25" customHeight="1">
      <c r="A49" s="356"/>
      <c r="B49" s="356" t="s">
        <v>72</v>
      </c>
      <c r="C49" s="356"/>
      <c r="D49" s="356"/>
      <c r="E49" s="356"/>
      <c r="F49" s="356"/>
      <c r="G49" s="356"/>
      <c r="H49" s="356"/>
      <c r="I49" s="356"/>
      <c r="J49" s="356"/>
      <c r="K49" s="356"/>
      <c r="L49" s="356"/>
      <c r="M49" s="356"/>
      <c r="N49" s="356"/>
      <c r="O49" s="356"/>
      <c r="P49" s="356"/>
      <c r="Q49" s="356"/>
      <c r="R49" s="356"/>
      <c r="S49" s="356"/>
      <c r="T49" s="356"/>
      <c r="U49" s="356"/>
      <c r="V49" s="356"/>
      <c r="W49" s="356"/>
      <c r="X49" s="356"/>
      <c r="Z49" s="352"/>
      <c r="AA49" s="352"/>
      <c r="AB49" s="352"/>
      <c r="AC49" s="353"/>
    </row>
    <row r="50" spans="1:31" ht="28.5" customHeight="1">
      <c r="B50" s="367"/>
      <c r="C50" s="380" t="s">
        <v>105</v>
      </c>
      <c r="D50" s="380"/>
      <c r="E50" s="380"/>
      <c r="F50" s="380"/>
      <c r="G50" s="412"/>
      <c r="H50" s="420" t="s">
        <v>75</v>
      </c>
      <c r="I50" s="430"/>
      <c r="J50" s="430"/>
      <c r="K50" s="425"/>
      <c r="L50" s="425"/>
      <c r="M50" s="425"/>
      <c r="N50" s="425"/>
      <c r="O50" s="425"/>
      <c r="P50" s="425"/>
      <c r="Q50" s="425"/>
      <c r="R50" s="425"/>
      <c r="S50" s="425"/>
      <c r="T50" s="425"/>
      <c r="U50" s="425"/>
      <c r="V50" s="425"/>
      <c r="W50" s="481"/>
    </row>
    <row r="51" spans="1:31" ht="17.25" customHeight="1">
      <c r="B51" s="368"/>
      <c r="C51" s="381" t="s">
        <v>74</v>
      </c>
      <c r="D51" s="381"/>
      <c r="E51" s="381"/>
      <c r="F51" s="381"/>
      <c r="G51" s="413"/>
      <c r="H51" s="421" t="s">
        <v>117</v>
      </c>
      <c r="I51" s="431" t="s">
        <v>100</v>
      </c>
      <c r="J51" s="431"/>
      <c r="K51" s="431"/>
      <c r="L51" s="431"/>
      <c r="M51" s="431"/>
      <c r="N51" s="464" t="s">
        <v>117</v>
      </c>
      <c r="O51" s="431" t="s">
        <v>95</v>
      </c>
      <c r="P51" s="431"/>
      <c r="Q51" s="431"/>
      <c r="R51" s="431"/>
      <c r="S51" s="464" t="s">
        <v>117</v>
      </c>
      <c r="T51" s="431" t="s">
        <v>102</v>
      </c>
      <c r="U51" s="431"/>
      <c r="V51" s="431"/>
      <c r="W51" s="521"/>
      <c r="Z51" s="543"/>
      <c r="AA51" s="543"/>
      <c r="AB51" s="543"/>
      <c r="AC51" s="543"/>
      <c r="AD51" s="543"/>
      <c r="AE51" s="543"/>
    </row>
    <row r="52" spans="1:31" ht="10.5" customHeight="1">
      <c r="B52" s="369" t="s">
        <v>23</v>
      </c>
      <c r="C52" s="382"/>
      <c r="D52" s="382"/>
      <c r="E52" s="382"/>
      <c r="F52" s="382"/>
      <c r="G52" s="414"/>
      <c r="H52" s="422"/>
      <c r="I52" s="432"/>
      <c r="J52" s="432"/>
      <c r="K52" s="432"/>
      <c r="L52" s="432"/>
      <c r="M52" s="432"/>
      <c r="N52" s="447"/>
      <c r="O52" s="432"/>
      <c r="P52" s="432"/>
      <c r="Q52" s="432"/>
      <c r="R52" s="432"/>
      <c r="S52" s="447"/>
      <c r="T52" s="432"/>
      <c r="U52" s="432"/>
      <c r="V52" s="432"/>
      <c r="W52" s="522"/>
      <c r="Z52" s="541"/>
    </row>
    <row r="53" spans="1:31" ht="15" customHeight="1"/>
    <row r="54" spans="1:31" s="354" customFormat="1" ht="14.25" customHeight="1">
      <c r="A54" s="356"/>
      <c r="B54" s="356" t="s">
        <v>76</v>
      </c>
      <c r="C54" s="356"/>
      <c r="D54" s="356"/>
      <c r="E54" s="356"/>
      <c r="F54" s="356"/>
      <c r="G54" s="356"/>
      <c r="H54" s="356"/>
      <c r="I54" s="356"/>
      <c r="J54" s="356"/>
      <c r="K54" s="356"/>
      <c r="L54" s="356"/>
      <c r="M54" s="356"/>
      <c r="N54" s="356"/>
      <c r="O54" s="356"/>
      <c r="P54" s="356"/>
      <c r="Q54" s="356"/>
      <c r="R54" s="356"/>
      <c r="S54" s="356"/>
      <c r="T54" s="356"/>
      <c r="U54" s="356"/>
      <c r="V54" s="356"/>
      <c r="W54" s="356"/>
      <c r="X54" s="356"/>
      <c r="Z54" s="352"/>
      <c r="AA54" s="352"/>
      <c r="AB54" s="352"/>
      <c r="AC54" s="353"/>
    </row>
    <row r="55" spans="1:31" ht="23.25" customHeight="1">
      <c r="A55" s="358"/>
      <c r="B55" s="367"/>
      <c r="C55" s="380" t="s">
        <v>87</v>
      </c>
      <c r="D55" s="380"/>
      <c r="E55" s="380"/>
      <c r="F55" s="380"/>
      <c r="G55" s="412"/>
      <c r="H55" s="423"/>
      <c r="I55" s="433"/>
      <c r="J55" s="433"/>
      <c r="K55" s="433"/>
      <c r="L55" s="456" t="s">
        <v>2</v>
      </c>
      <c r="M55" s="433"/>
      <c r="N55" s="433"/>
      <c r="O55" s="433"/>
      <c r="P55" s="433"/>
      <c r="Q55" s="456" t="s">
        <v>9</v>
      </c>
      <c r="R55" s="433"/>
      <c r="S55" s="433"/>
      <c r="T55" s="433"/>
      <c r="U55" s="433"/>
      <c r="V55" s="456" t="s">
        <v>11</v>
      </c>
      <c r="W55" s="523"/>
    </row>
    <row r="56" spans="1:31" ht="23.25" customHeight="1">
      <c r="A56" s="358"/>
      <c r="B56" s="367"/>
      <c r="C56" s="380" t="s">
        <v>81</v>
      </c>
      <c r="D56" s="380"/>
      <c r="E56" s="380"/>
      <c r="F56" s="380"/>
      <c r="G56" s="412"/>
      <c r="H56" s="423"/>
      <c r="I56" s="433"/>
      <c r="J56" s="433"/>
      <c r="K56" s="433"/>
      <c r="L56" s="456" t="s">
        <v>2</v>
      </c>
      <c r="M56" s="433"/>
      <c r="N56" s="433"/>
      <c r="O56" s="433"/>
      <c r="P56" s="433"/>
      <c r="Q56" s="456" t="s">
        <v>9</v>
      </c>
      <c r="R56" s="433"/>
      <c r="S56" s="433"/>
      <c r="T56" s="433"/>
      <c r="U56" s="433"/>
      <c r="V56" s="456" t="s">
        <v>11</v>
      </c>
      <c r="W56" s="523"/>
    </row>
    <row r="57" spans="1:31" ht="23.25" customHeight="1">
      <c r="A57" s="358"/>
      <c r="B57" s="367"/>
      <c r="C57" s="380" t="s">
        <v>36</v>
      </c>
      <c r="D57" s="380"/>
      <c r="E57" s="380"/>
      <c r="F57" s="380"/>
      <c r="G57" s="412"/>
      <c r="H57" s="423"/>
      <c r="I57" s="433"/>
      <c r="J57" s="433"/>
      <c r="K57" s="433"/>
      <c r="L57" s="456" t="s">
        <v>2</v>
      </c>
      <c r="M57" s="433"/>
      <c r="N57" s="433"/>
      <c r="O57" s="433"/>
      <c r="P57" s="433"/>
      <c r="Q57" s="456" t="s">
        <v>9</v>
      </c>
      <c r="R57" s="433"/>
      <c r="S57" s="433"/>
      <c r="T57" s="433"/>
      <c r="U57" s="433"/>
      <c r="V57" s="456" t="s">
        <v>11</v>
      </c>
      <c r="W57" s="523"/>
    </row>
    <row r="58" spans="1:31" ht="15" customHeight="1"/>
    <row r="59" spans="1:31" s="354" customFormat="1" ht="14.25" customHeight="1">
      <c r="A59" s="356"/>
      <c r="B59" s="356" t="s">
        <v>13</v>
      </c>
      <c r="C59" s="356"/>
      <c r="D59" s="356"/>
      <c r="E59" s="356"/>
      <c r="F59" s="356"/>
      <c r="G59" s="356"/>
      <c r="H59" s="356"/>
      <c r="I59" s="356"/>
      <c r="J59" s="356"/>
      <c r="K59" s="356"/>
      <c r="L59" s="356"/>
      <c r="M59" s="356"/>
      <c r="N59" s="356"/>
      <c r="O59" s="356"/>
      <c r="P59" s="356"/>
      <c r="Q59" s="356"/>
      <c r="R59" s="356"/>
      <c r="S59" s="356"/>
      <c r="T59" s="356"/>
      <c r="U59" s="356"/>
      <c r="V59" s="356"/>
      <c r="W59" s="356"/>
      <c r="X59" s="356"/>
      <c r="Z59" s="352"/>
      <c r="AA59" s="352"/>
      <c r="AB59" s="352"/>
      <c r="AC59" s="353"/>
    </row>
    <row r="60" spans="1:31" s="354" customFormat="1" ht="15" customHeight="1">
      <c r="A60" s="356"/>
      <c r="B60" s="356" t="s">
        <v>78</v>
      </c>
      <c r="C60" s="356"/>
      <c r="D60" s="356"/>
      <c r="E60" s="356"/>
      <c r="F60" s="356"/>
      <c r="G60" s="356"/>
      <c r="H60" s="356"/>
      <c r="I60" s="356"/>
      <c r="J60" s="356"/>
      <c r="K60" s="356"/>
      <c r="L60" s="356"/>
      <c r="M60" s="356"/>
      <c r="N60" s="356"/>
      <c r="O60" s="356"/>
      <c r="P60" s="356"/>
      <c r="Q60" s="356"/>
      <c r="R60" s="356"/>
      <c r="S60" s="356"/>
      <c r="T60" s="356"/>
      <c r="U60" s="356"/>
      <c r="V60" s="356"/>
      <c r="W60" s="356"/>
      <c r="X60" s="356"/>
      <c r="Z60" s="352"/>
      <c r="AA60" s="352"/>
      <c r="AB60" s="352"/>
      <c r="AC60" s="353"/>
    </row>
    <row r="61" spans="1:31" ht="23.25" customHeight="1">
      <c r="B61" s="367"/>
      <c r="C61" s="380" t="s">
        <v>89</v>
      </c>
      <c r="D61" s="380"/>
      <c r="E61" s="380"/>
      <c r="F61" s="380"/>
      <c r="G61" s="412"/>
      <c r="H61" s="424"/>
      <c r="I61" s="424"/>
      <c r="J61" s="424"/>
      <c r="K61" s="424"/>
      <c r="L61" s="424"/>
      <c r="M61" s="424"/>
      <c r="N61" s="424"/>
      <c r="O61" s="424"/>
      <c r="P61" s="424"/>
      <c r="Q61" s="424"/>
      <c r="R61" s="424"/>
      <c r="S61" s="424"/>
      <c r="T61" s="424"/>
      <c r="U61" s="424"/>
      <c r="V61" s="424"/>
      <c r="W61" s="524"/>
    </row>
    <row r="62" spans="1:31" ht="23.25" customHeight="1">
      <c r="B62" s="367"/>
      <c r="C62" s="380" t="s">
        <v>10</v>
      </c>
      <c r="D62" s="380"/>
      <c r="E62" s="380"/>
      <c r="F62" s="380"/>
      <c r="G62" s="41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  <c r="T62" s="425"/>
      <c r="U62" s="425"/>
      <c r="V62" s="425"/>
      <c r="W62" s="481"/>
    </row>
    <row r="63" spans="1:31" ht="15" customHeight="1"/>
    <row r="64" spans="1:31" s="355" customFormat="1" ht="15" customHeight="1">
      <c r="A64" s="356"/>
      <c r="B64" s="356" t="s">
        <v>69</v>
      </c>
      <c r="C64" s="356"/>
      <c r="D64" s="356"/>
      <c r="E64" s="356"/>
      <c r="F64" s="356"/>
      <c r="G64" s="356"/>
      <c r="H64" s="356"/>
      <c r="I64" s="356"/>
      <c r="J64" s="356"/>
      <c r="K64" s="356"/>
      <c r="L64" s="356"/>
      <c r="M64" s="356"/>
      <c r="N64" s="356"/>
      <c r="O64" s="356"/>
      <c r="P64" s="356"/>
      <c r="Q64" s="356"/>
      <c r="R64" s="356"/>
      <c r="S64" s="356"/>
      <c r="T64" s="356"/>
      <c r="U64" s="356"/>
      <c r="V64" s="356"/>
      <c r="W64" s="356"/>
      <c r="X64" s="356"/>
      <c r="Y64" s="354"/>
      <c r="Z64" s="352"/>
      <c r="AA64" s="352"/>
      <c r="AB64" s="548"/>
      <c r="AC64" s="353"/>
    </row>
    <row r="65" spans="1:29" ht="23.25" customHeight="1">
      <c r="B65" s="367"/>
      <c r="C65" s="380" t="s">
        <v>90</v>
      </c>
      <c r="D65" s="380"/>
      <c r="E65" s="380"/>
      <c r="F65" s="380"/>
      <c r="G65" s="412"/>
      <c r="H65" s="426"/>
      <c r="I65" s="425"/>
      <c r="J65" s="425"/>
      <c r="K65" s="425"/>
      <c r="L65" s="425"/>
      <c r="M65" s="425"/>
      <c r="N65" s="425"/>
      <c r="O65" s="425"/>
      <c r="P65" s="425"/>
      <c r="Q65" s="481"/>
      <c r="R65" s="484" t="s">
        <v>67</v>
      </c>
      <c r="S65" s="494"/>
      <c r="T65" s="503"/>
      <c r="U65" s="426"/>
      <c r="V65" s="425"/>
      <c r="W65" s="481"/>
    </row>
    <row r="66" spans="1:29" ht="23.25" customHeight="1">
      <c r="B66" s="367"/>
      <c r="C66" s="380" t="s">
        <v>165</v>
      </c>
      <c r="D66" s="380"/>
      <c r="E66" s="380"/>
      <c r="F66" s="380"/>
      <c r="G66" s="412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  <c r="T66" s="425"/>
      <c r="U66" s="425"/>
      <c r="V66" s="425"/>
      <c r="W66" s="481"/>
    </row>
    <row r="67" spans="1:29" ht="23.25" customHeight="1">
      <c r="B67" s="367"/>
      <c r="C67" s="380" t="s">
        <v>89</v>
      </c>
      <c r="D67" s="380"/>
      <c r="E67" s="380"/>
      <c r="F67" s="380"/>
      <c r="G67" s="412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  <c r="T67" s="425"/>
      <c r="U67" s="425"/>
      <c r="V67" s="425"/>
      <c r="W67" s="481"/>
    </row>
    <row r="68" spans="1:29" ht="23.25" customHeight="1">
      <c r="B68" s="367"/>
      <c r="C68" s="380" t="s">
        <v>10</v>
      </c>
      <c r="D68" s="380"/>
      <c r="E68" s="380"/>
      <c r="F68" s="380"/>
      <c r="G68" s="412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  <c r="T68" s="425"/>
      <c r="U68" s="425"/>
      <c r="V68" s="425"/>
      <c r="W68" s="481"/>
    </row>
    <row r="69" spans="1:29" ht="15" customHeight="1"/>
    <row r="70" spans="1:29" s="354" customFormat="1" ht="14.25" customHeight="1">
      <c r="A70" s="356"/>
      <c r="B70" s="356" t="s">
        <v>14</v>
      </c>
      <c r="C70" s="356"/>
      <c r="D70" s="356"/>
      <c r="E70" s="356"/>
      <c r="F70" s="356"/>
      <c r="G70" s="356"/>
      <c r="H70" s="356"/>
      <c r="I70" s="356"/>
      <c r="J70" s="356"/>
      <c r="K70" s="356"/>
      <c r="L70" s="356"/>
      <c r="M70" s="356"/>
      <c r="N70" s="356"/>
      <c r="O70" s="356"/>
      <c r="P70" s="356"/>
      <c r="Q70" s="356"/>
      <c r="R70" s="356"/>
      <c r="S70" s="356"/>
      <c r="T70" s="356"/>
      <c r="U70" s="356"/>
      <c r="V70" s="356"/>
      <c r="W70" s="356"/>
      <c r="X70" s="356"/>
      <c r="Z70" s="352"/>
      <c r="AA70" s="352"/>
      <c r="AB70" s="352"/>
      <c r="AC70" s="353"/>
    </row>
    <row r="71" spans="1:29" s="354" customFormat="1" ht="20.25" customHeight="1">
      <c r="A71" s="356"/>
      <c r="B71" s="361" t="s">
        <v>136</v>
      </c>
      <c r="C71" s="376"/>
      <c r="D71" s="376"/>
      <c r="E71" s="403" t="s">
        <v>240</v>
      </c>
      <c r="F71" s="403"/>
      <c r="G71" s="403"/>
      <c r="H71" s="403"/>
      <c r="I71" s="403"/>
      <c r="J71" s="371" t="s">
        <v>60</v>
      </c>
      <c r="K71" s="383"/>
      <c r="L71" s="383"/>
      <c r="M71" s="383"/>
      <c r="N71" s="404" t="s">
        <v>24</v>
      </c>
      <c r="O71" s="404"/>
      <c r="P71" s="473"/>
      <c r="Q71" s="430"/>
      <c r="R71" s="485" t="s">
        <v>35</v>
      </c>
      <c r="S71" s="495" t="s">
        <v>235</v>
      </c>
      <c r="T71" s="504"/>
      <c r="U71" s="504"/>
      <c r="V71" s="504"/>
      <c r="W71" s="525"/>
      <c r="X71" s="356"/>
      <c r="Z71" s="352"/>
      <c r="AA71" s="352"/>
      <c r="AB71" s="352"/>
      <c r="AC71" s="353"/>
    </row>
    <row r="72" spans="1:29" s="354" customFormat="1" ht="20.25" customHeight="1">
      <c r="A72" s="356"/>
      <c r="B72" s="362"/>
      <c r="C72" s="377"/>
      <c r="D72" s="377"/>
      <c r="E72" s="403"/>
      <c r="F72" s="403"/>
      <c r="G72" s="403"/>
      <c r="H72" s="403"/>
      <c r="I72" s="403"/>
      <c r="J72" s="371" t="s">
        <v>128</v>
      </c>
      <c r="K72" s="383"/>
      <c r="L72" s="383"/>
      <c r="M72" s="383"/>
      <c r="N72" s="404" t="s">
        <v>131</v>
      </c>
      <c r="O72" s="404"/>
      <c r="P72" s="473"/>
      <c r="Q72" s="430"/>
      <c r="R72" s="485" t="s">
        <v>35</v>
      </c>
      <c r="S72" s="496"/>
      <c r="T72" s="505"/>
      <c r="U72" s="505"/>
      <c r="V72" s="505"/>
      <c r="W72" s="526"/>
      <c r="X72" s="356"/>
      <c r="Z72" s="352"/>
      <c r="AA72" s="352"/>
      <c r="AB72" s="352"/>
      <c r="AC72" s="353"/>
    </row>
    <row r="73" spans="1:29" s="354" customFormat="1" ht="20.25" customHeight="1">
      <c r="A73" s="356"/>
      <c r="B73" s="362"/>
      <c r="C73" s="377"/>
      <c r="D73" s="377"/>
      <c r="E73" s="403" t="s">
        <v>241</v>
      </c>
      <c r="F73" s="403"/>
      <c r="G73" s="403"/>
      <c r="H73" s="403"/>
      <c r="I73" s="403"/>
      <c r="J73" s="371" t="s">
        <v>60</v>
      </c>
      <c r="K73" s="383"/>
      <c r="L73" s="383"/>
      <c r="M73" s="383"/>
      <c r="N73" s="404" t="s">
        <v>137</v>
      </c>
      <c r="O73" s="404"/>
      <c r="P73" s="473"/>
      <c r="Q73" s="473"/>
      <c r="R73" s="485" t="s">
        <v>35</v>
      </c>
      <c r="S73" s="497"/>
      <c r="T73" s="506"/>
      <c r="U73" s="506"/>
      <c r="V73" s="506"/>
      <c r="W73" s="527" t="s">
        <v>35</v>
      </c>
      <c r="X73" s="356"/>
      <c r="Z73" s="352"/>
      <c r="AA73" s="352"/>
      <c r="AB73" s="352"/>
      <c r="AC73" s="353"/>
    </row>
    <row r="74" spans="1:29" s="354" customFormat="1" ht="20.25" customHeight="1">
      <c r="A74" s="356"/>
      <c r="B74" s="363"/>
      <c r="C74" s="370"/>
      <c r="D74" s="370"/>
      <c r="E74" s="403"/>
      <c r="F74" s="403"/>
      <c r="G74" s="403"/>
      <c r="H74" s="403"/>
      <c r="I74" s="403"/>
      <c r="J74" s="371" t="s">
        <v>128</v>
      </c>
      <c r="K74" s="383"/>
      <c r="L74" s="383"/>
      <c r="M74" s="383"/>
      <c r="N74" s="465" t="s">
        <v>123</v>
      </c>
      <c r="O74" s="465"/>
      <c r="P74" s="473"/>
      <c r="Q74" s="473"/>
      <c r="R74" s="485" t="s">
        <v>35</v>
      </c>
      <c r="S74" s="498"/>
      <c r="T74" s="507"/>
      <c r="U74" s="507"/>
      <c r="V74" s="507"/>
      <c r="W74" s="515"/>
      <c r="X74" s="356"/>
      <c r="Z74" s="352"/>
      <c r="AA74" s="352"/>
      <c r="AB74" s="352"/>
      <c r="AC74" s="353"/>
    </row>
    <row r="75" spans="1:29" s="354" customFormat="1" ht="6.75" customHeight="1">
      <c r="A75" s="356"/>
      <c r="B75" s="370"/>
      <c r="C75" s="370"/>
      <c r="D75" s="370"/>
      <c r="E75" s="370"/>
      <c r="F75" s="370"/>
      <c r="G75" s="415"/>
      <c r="H75" s="415"/>
      <c r="I75" s="415"/>
      <c r="J75" s="370"/>
      <c r="K75" s="370"/>
      <c r="L75" s="408"/>
      <c r="M75" s="408"/>
      <c r="N75" s="408"/>
      <c r="O75" s="408"/>
      <c r="P75" s="430"/>
      <c r="Q75" s="430"/>
      <c r="R75" s="486"/>
      <c r="S75" s="466"/>
      <c r="T75" s="466"/>
      <c r="U75" s="466"/>
      <c r="V75" s="466"/>
      <c r="W75" s="466"/>
      <c r="X75" s="356"/>
      <c r="Z75" s="352"/>
      <c r="AA75" s="352"/>
      <c r="AB75" s="352"/>
      <c r="AC75" s="353"/>
    </row>
    <row r="76" spans="1:29" ht="20.25" customHeight="1">
      <c r="B76" s="367"/>
      <c r="C76" s="380" t="s">
        <v>88</v>
      </c>
      <c r="D76" s="380"/>
      <c r="E76" s="380"/>
      <c r="F76" s="380"/>
      <c r="G76" s="380"/>
      <c r="H76" s="380"/>
      <c r="I76" s="412"/>
      <c r="J76" s="401" t="s">
        <v>223</v>
      </c>
      <c r="K76" s="447"/>
      <c r="L76" s="457"/>
      <c r="M76" s="457"/>
      <c r="N76" s="457"/>
      <c r="O76" s="457"/>
      <c r="P76" s="458"/>
      <c r="Q76" s="458"/>
      <c r="R76" s="458"/>
      <c r="S76" s="458"/>
      <c r="T76" s="458"/>
      <c r="U76" s="458"/>
      <c r="V76" s="430" t="s">
        <v>59</v>
      </c>
      <c r="W76" s="528"/>
    </row>
    <row r="77" spans="1:29" ht="20.25" customHeight="1">
      <c r="B77" s="367"/>
      <c r="C77" s="380" t="s">
        <v>97</v>
      </c>
      <c r="D77" s="380"/>
      <c r="E77" s="380"/>
      <c r="F77" s="380"/>
      <c r="G77" s="380"/>
      <c r="H77" s="380"/>
      <c r="I77" s="412"/>
      <c r="J77" s="402" t="s">
        <v>55</v>
      </c>
      <c r="K77" s="406"/>
      <c r="L77" s="458"/>
      <c r="M77" s="458"/>
      <c r="N77" s="458"/>
      <c r="O77" s="458"/>
      <c r="P77" s="458"/>
      <c r="Q77" s="458"/>
      <c r="R77" s="458"/>
      <c r="S77" s="458"/>
      <c r="T77" s="458"/>
      <c r="U77" s="458"/>
      <c r="V77" s="464" t="s">
        <v>59</v>
      </c>
      <c r="W77" s="529"/>
    </row>
    <row r="78" spans="1:29" ht="20.25" customHeight="1">
      <c r="B78" s="367"/>
      <c r="C78" s="380" t="s">
        <v>187</v>
      </c>
      <c r="D78" s="380"/>
      <c r="E78" s="380"/>
      <c r="F78" s="380"/>
      <c r="G78" s="380"/>
      <c r="H78" s="380"/>
      <c r="I78" s="412"/>
      <c r="J78" s="371" t="s">
        <v>224</v>
      </c>
      <c r="K78" s="430"/>
      <c r="L78" s="458"/>
      <c r="M78" s="458"/>
      <c r="N78" s="458"/>
      <c r="O78" s="458"/>
      <c r="P78" s="458"/>
      <c r="Q78" s="458"/>
      <c r="R78" s="458"/>
      <c r="S78" s="458"/>
      <c r="T78" s="458"/>
      <c r="U78" s="458"/>
      <c r="V78" s="430" t="s">
        <v>59</v>
      </c>
      <c r="W78" s="528"/>
    </row>
    <row r="79" spans="1:29" ht="20.25" customHeight="1">
      <c r="B79" s="371" t="s">
        <v>31</v>
      </c>
      <c r="C79" s="383"/>
      <c r="D79" s="383"/>
      <c r="E79" s="383"/>
      <c r="F79" s="383"/>
      <c r="G79" s="383"/>
      <c r="H79" s="383"/>
      <c r="I79" s="434"/>
      <c r="J79" s="439" t="s">
        <v>189</v>
      </c>
      <c r="K79" s="448"/>
      <c r="L79" s="459"/>
      <c r="M79" s="459"/>
      <c r="N79" s="459"/>
      <c r="O79" s="459"/>
      <c r="P79" s="459"/>
      <c r="Q79" s="459"/>
      <c r="R79" s="459"/>
      <c r="S79" s="459"/>
      <c r="T79" s="459"/>
      <c r="U79" s="459"/>
      <c r="V79" s="430" t="s">
        <v>86</v>
      </c>
      <c r="W79" s="528"/>
    </row>
    <row r="80" spans="1:29" ht="19.5" customHeight="1">
      <c r="B80" s="372"/>
      <c r="C80" s="384"/>
      <c r="D80" s="384"/>
      <c r="E80" s="384"/>
      <c r="F80" s="384"/>
      <c r="G80" s="384"/>
      <c r="H80" s="384"/>
      <c r="I80" s="384"/>
      <c r="J80" s="440" t="s">
        <v>117</v>
      </c>
      <c r="K80" s="449" t="s">
        <v>91</v>
      </c>
      <c r="L80" s="449"/>
      <c r="M80" s="449"/>
      <c r="N80" s="449"/>
      <c r="O80" s="449"/>
      <c r="P80" s="449"/>
      <c r="Q80" s="449"/>
      <c r="R80" s="449"/>
      <c r="S80" s="449"/>
      <c r="T80" s="449"/>
      <c r="U80" s="449"/>
      <c r="V80" s="449"/>
      <c r="W80" s="530"/>
      <c r="Z80" s="543"/>
      <c r="AA80" s="543"/>
    </row>
    <row r="81" spans="2:27" ht="19.5" customHeight="1">
      <c r="B81" s="373"/>
      <c r="C81" s="385" t="s">
        <v>98</v>
      </c>
      <c r="D81" s="385"/>
      <c r="E81" s="385"/>
      <c r="F81" s="385"/>
      <c r="G81" s="385"/>
      <c r="H81" s="385"/>
      <c r="I81" s="435"/>
      <c r="J81" s="441" t="s">
        <v>117</v>
      </c>
      <c r="K81" s="450" t="s">
        <v>92</v>
      </c>
      <c r="L81" s="450"/>
      <c r="M81" s="450"/>
      <c r="N81" s="450"/>
      <c r="O81" s="450"/>
      <c r="P81" s="450"/>
      <c r="Q81" s="450"/>
      <c r="R81" s="450"/>
      <c r="S81" s="450"/>
      <c r="T81" s="450"/>
      <c r="U81" s="450"/>
      <c r="V81" s="450"/>
      <c r="W81" s="531"/>
      <c r="Z81" s="543"/>
      <c r="AA81" s="543"/>
    </row>
    <row r="82" spans="2:27" ht="19.5" customHeight="1">
      <c r="B82" s="373"/>
      <c r="C82" s="377" t="s">
        <v>99</v>
      </c>
      <c r="D82" s="377"/>
      <c r="E82" s="377"/>
      <c r="F82" s="377"/>
      <c r="G82" s="377"/>
      <c r="H82" s="377"/>
      <c r="I82" s="435"/>
      <c r="J82" s="441" t="s">
        <v>117</v>
      </c>
      <c r="K82" s="450" t="s">
        <v>58</v>
      </c>
      <c r="L82" s="450"/>
      <c r="M82" s="450"/>
      <c r="N82" s="450"/>
      <c r="O82" s="450"/>
      <c r="P82" s="450"/>
      <c r="Q82" s="450"/>
      <c r="R82" s="450"/>
      <c r="S82" s="450"/>
      <c r="T82" s="450"/>
      <c r="U82" s="450"/>
      <c r="V82" s="450"/>
      <c r="W82" s="531"/>
      <c r="Z82" s="543"/>
      <c r="AA82" s="543"/>
    </row>
    <row r="83" spans="2:27" ht="19.5" customHeight="1">
      <c r="B83" s="374"/>
      <c r="C83" s="386"/>
      <c r="D83" s="386"/>
      <c r="E83" s="386"/>
      <c r="F83" s="386"/>
      <c r="G83" s="386"/>
      <c r="H83" s="386"/>
      <c r="I83" s="386"/>
      <c r="J83" s="442"/>
      <c r="K83" s="447" t="s">
        <v>93</v>
      </c>
      <c r="L83" s="460"/>
      <c r="M83" s="460"/>
      <c r="N83" s="460"/>
      <c r="O83" s="460"/>
      <c r="P83" s="460"/>
      <c r="Q83" s="460"/>
      <c r="R83" s="460"/>
      <c r="S83" s="460"/>
      <c r="T83" s="460"/>
      <c r="U83" s="460"/>
      <c r="V83" s="460"/>
      <c r="W83" s="532" t="s">
        <v>94</v>
      </c>
    </row>
    <row r="84" spans="2:27" ht="16.5" customHeight="1">
      <c r="B84" s="375" t="s">
        <v>19</v>
      </c>
      <c r="C84" s="387" t="s">
        <v>239</v>
      </c>
      <c r="D84" s="387"/>
      <c r="E84" s="387"/>
      <c r="F84" s="387"/>
      <c r="G84" s="387"/>
      <c r="H84" s="387"/>
      <c r="I84" s="387"/>
      <c r="J84" s="388"/>
      <c r="K84" s="388"/>
      <c r="L84" s="388"/>
      <c r="M84" s="388"/>
      <c r="N84" s="388"/>
      <c r="O84" s="388"/>
      <c r="P84" s="388"/>
      <c r="Q84" s="388"/>
      <c r="R84" s="388"/>
      <c r="S84" s="388"/>
      <c r="T84" s="388"/>
      <c r="U84" s="388"/>
      <c r="V84" s="388"/>
      <c r="W84" s="388"/>
    </row>
    <row r="85" spans="2:27" ht="16.5" customHeight="1">
      <c r="B85" s="375"/>
      <c r="C85" s="388" t="s">
        <v>141</v>
      </c>
      <c r="D85" s="388"/>
      <c r="E85" s="388"/>
      <c r="F85" s="388"/>
      <c r="G85" s="388"/>
      <c r="H85" s="388"/>
      <c r="I85" s="388"/>
      <c r="J85" s="388"/>
      <c r="K85" s="388"/>
      <c r="L85" s="388"/>
      <c r="M85" s="388"/>
      <c r="N85" s="388"/>
      <c r="O85" s="388"/>
      <c r="P85" s="388"/>
      <c r="Q85" s="388"/>
      <c r="R85" s="388"/>
      <c r="S85" s="388"/>
      <c r="T85" s="388"/>
      <c r="U85" s="388"/>
      <c r="V85" s="388"/>
      <c r="W85" s="388"/>
    </row>
    <row r="86" spans="2:27" ht="16.5" customHeight="1">
      <c r="B86" s="366" t="s">
        <v>135</v>
      </c>
      <c r="C86" s="388" t="s">
        <v>226</v>
      </c>
      <c r="D86" s="388"/>
      <c r="E86" s="388"/>
      <c r="F86" s="388"/>
      <c r="G86" s="388"/>
      <c r="H86" s="388"/>
      <c r="I86" s="388"/>
      <c r="J86" s="388"/>
      <c r="K86" s="388"/>
      <c r="L86" s="388"/>
      <c r="M86" s="388"/>
      <c r="N86" s="388"/>
      <c r="O86" s="388"/>
      <c r="P86" s="388"/>
      <c r="Q86" s="388"/>
      <c r="R86" s="388"/>
      <c r="S86" s="388"/>
      <c r="T86" s="388"/>
      <c r="U86" s="388"/>
      <c r="V86" s="388"/>
      <c r="W86" s="388"/>
    </row>
    <row r="87" spans="2:27" ht="16.5" customHeight="1">
      <c r="B87" s="366"/>
      <c r="C87" s="388" t="s">
        <v>79</v>
      </c>
      <c r="D87" s="388"/>
      <c r="E87" s="388"/>
      <c r="F87" s="388"/>
      <c r="G87" s="388"/>
      <c r="H87" s="388"/>
      <c r="I87" s="388"/>
      <c r="J87" s="388"/>
      <c r="K87" s="388"/>
      <c r="L87" s="388"/>
      <c r="M87" s="388"/>
      <c r="N87" s="388"/>
      <c r="O87" s="388"/>
      <c r="P87" s="388"/>
      <c r="Q87" s="388"/>
      <c r="R87" s="388"/>
      <c r="S87" s="388"/>
      <c r="T87" s="388"/>
      <c r="U87" s="388"/>
      <c r="V87" s="388"/>
      <c r="W87" s="388"/>
    </row>
    <row r="88" spans="2:27" ht="16.5" customHeight="1">
      <c r="B88" s="375" t="s">
        <v>191</v>
      </c>
      <c r="C88" s="388" t="s">
        <v>225</v>
      </c>
      <c r="D88" s="388"/>
      <c r="E88" s="388"/>
      <c r="F88" s="388"/>
      <c r="G88" s="388"/>
      <c r="H88" s="388"/>
      <c r="I88" s="388"/>
      <c r="J88" s="388"/>
      <c r="K88" s="388"/>
      <c r="L88" s="388"/>
      <c r="M88" s="388"/>
      <c r="N88" s="388"/>
      <c r="O88" s="388"/>
      <c r="P88" s="388"/>
      <c r="Q88" s="388"/>
      <c r="R88" s="388"/>
      <c r="S88" s="388"/>
      <c r="T88" s="388"/>
      <c r="U88" s="388"/>
      <c r="V88" s="388"/>
      <c r="W88" s="388"/>
    </row>
    <row r="89" spans="2:27" ht="16.5" customHeight="1">
      <c r="B89" s="375" t="s">
        <v>189</v>
      </c>
      <c r="C89" s="388" t="s">
        <v>85</v>
      </c>
      <c r="D89" s="388"/>
      <c r="E89" s="388"/>
      <c r="F89" s="388"/>
      <c r="G89" s="388"/>
      <c r="H89" s="388"/>
      <c r="I89" s="388"/>
      <c r="J89" s="388"/>
      <c r="K89" s="388"/>
      <c r="L89" s="388"/>
      <c r="M89" s="388"/>
      <c r="N89" s="388"/>
      <c r="O89" s="388"/>
      <c r="P89" s="388"/>
      <c r="Q89" s="388"/>
      <c r="R89" s="388"/>
      <c r="S89" s="388"/>
      <c r="T89" s="388"/>
      <c r="U89" s="388"/>
      <c r="V89" s="388"/>
      <c r="W89" s="388"/>
    </row>
    <row r="90" spans="2:27" ht="16.5" customHeight="1">
      <c r="B90" s="366"/>
      <c r="C90" s="388" t="s">
        <v>84</v>
      </c>
      <c r="D90" s="388"/>
      <c r="E90" s="388"/>
      <c r="F90" s="388"/>
      <c r="G90" s="388"/>
      <c r="H90" s="388"/>
      <c r="I90" s="388"/>
      <c r="J90" s="388"/>
      <c r="K90" s="388"/>
      <c r="L90" s="388"/>
      <c r="M90" s="388"/>
      <c r="N90" s="388"/>
      <c r="O90" s="388"/>
      <c r="P90" s="388"/>
      <c r="Q90" s="388"/>
      <c r="R90" s="388"/>
      <c r="S90" s="388"/>
      <c r="T90" s="388"/>
      <c r="U90" s="388"/>
      <c r="V90" s="388"/>
      <c r="W90" s="388"/>
    </row>
  </sheetData>
  <mergeCells count="206">
    <mergeCell ref="Z1:AB1"/>
    <mergeCell ref="B2:W2"/>
    <mergeCell ref="Z3:AA3"/>
    <mergeCell ref="AC3:AD3"/>
    <mergeCell ref="AF3:AG3"/>
    <mergeCell ref="B4:G4"/>
    <mergeCell ref="I6:K6"/>
    <mergeCell ref="L6:S6"/>
    <mergeCell ref="I7:K7"/>
    <mergeCell ref="L7:S7"/>
    <mergeCell ref="T7:W7"/>
    <mergeCell ref="I8:M8"/>
    <mergeCell ref="O8:R8"/>
    <mergeCell ref="I9:K9"/>
    <mergeCell ref="L9:S9"/>
    <mergeCell ref="I10:K10"/>
    <mergeCell ref="L10:S10"/>
    <mergeCell ref="T10:W10"/>
    <mergeCell ref="I11:M11"/>
    <mergeCell ref="O11:R11"/>
    <mergeCell ref="T11:W11"/>
    <mergeCell ref="I12:K12"/>
    <mergeCell ref="L12:O12"/>
    <mergeCell ref="I13:K13"/>
    <mergeCell ref="L13:O13"/>
    <mergeCell ref="I14:P14"/>
    <mergeCell ref="Q14:S14"/>
    <mergeCell ref="T14:V14"/>
    <mergeCell ref="Q15:S15"/>
    <mergeCell ref="T15:V15"/>
    <mergeCell ref="R16:W16"/>
    <mergeCell ref="I17:K17"/>
    <mergeCell ref="L17:R17"/>
    <mergeCell ref="S17:U17"/>
    <mergeCell ref="I18:K18"/>
    <mergeCell ref="L18:W18"/>
    <mergeCell ref="I19:Q19"/>
    <mergeCell ref="S19:V19"/>
    <mergeCell ref="I20:K20"/>
    <mergeCell ref="M20:W20"/>
    <mergeCell ref="I21:K21"/>
    <mergeCell ref="M21:W21"/>
    <mergeCell ref="I22:Q22"/>
    <mergeCell ref="S22:V22"/>
    <mergeCell ref="I23:K23"/>
    <mergeCell ref="L23:O23"/>
    <mergeCell ref="I24:K24"/>
    <mergeCell ref="L24:O24"/>
    <mergeCell ref="Q25:S25"/>
    <mergeCell ref="T25:V25"/>
    <mergeCell ref="R26:W26"/>
    <mergeCell ref="E28:G28"/>
    <mergeCell ref="H28:M28"/>
    <mergeCell ref="Q28:R28"/>
    <mergeCell ref="S28:V28"/>
    <mergeCell ref="E29:G29"/>
    <mergeCell ref="H29:M29"/>
    <mergeCell ref="Q29:W29"/>
    <mergeCell ref="H30:J30"/>
    <mergeCell ref="K30:N30"/>
    <mergeCell ref="H31:J31"/>
    <mergeCell ref="K31:N31"/>
    <mergeCell ref="H32:O32"/>
    <mergeCell ref="P32:R32"/>
    <mergeCell ref="S32:V32"/>
    <mergeCell ref="H33:O33"/>
    <mergeCell ref="P33:R33"/>
    <mergeCell ref="S33:V33"/>
    <mergeCell ref="H34:O34"/>
    <mergeCell ref="P34:R34"/>
    <mergeCell ref="S34:V34"/>
    <mergeCell ref="P35:R35"/>
    <mergeCell ref="S35:V35"/>
    <mergeCell ref="R36:W36"/>
    <mergeCell ref="E38:O38"/>
    <mergeCell ref="P38:Q38"/>
    <mergeCell ref="R38:U38"/>
    <mergeCell ref="V38:W38"/>
    <mergeCell ref="E39:O39"/>
    <mergeCell ref="P39:Q39"/>
    <mergeCell ref="R39:U39"/>
    <mergeCell ref="V39:W39"/>
    <mergeCell ref="C50:F50"/>
    <mergeCell ref="H50:J50"/>
    <mergeCell ref="K50:W50"/>
    <mergeCell ref="C51:F51"/>
    <mergeCell ref="Z51:AA51"/>
    <mergeCell ref="AB51:AC51"/>
    <mergeCell ref="AD51:AE51"/>
    <mergeCell ref="B52:G52"/>
    <mergeCell ref="C55:F55"/>
    <mergeCell ref="H55:K55"/>
    <mergeCell ref="M55:P55"/>
    <mergeCell ref="R55:U55"/>
    <mergeCell ref="C56:F56"/>
    <mergeCell ref="H56:K56"/>
    <mergeCell ref="M56:P56"/>
    <mergeCell ref="R56:U56"/>
    <mergeCell ref="C57:F57"/>
    <mergeCell ref="H57:K57"/>
    <mergeCell ref="M57:P57"/>
    <mergeCell ref="R57:U57"/>
    <mergeCell ref="C61:F61"/>
    <mergeCell ref="H61:W61"/>
    <mergeCell ref="C62:F62"/>
    <mergeCell ref="H62:W62"/>
    <mergeCell ref="C65:F65"/>
    <mergeCell ref="H65:Q65"/>
    <mergeCell ref="R65:T65"/>
    <mergeCell ref="U65:W65"/>
    <mergeCell ref="C66:F66"/>
    <mergeCell ref="H66:W66"/>
    <mergeCell ref="C67:F67"/>
    <mergeCell ref="H67:W67"/>
    <mergeCell ref="C68:F68"/>
    <mergeCell ref="H68:W68"/>
    <mergeCell ref="J71:M71"/>
    <mergeCell ref="N71:O71"/>
    <mergeCell ref="P71:Q71"/>
    <mergeCell ref="J72:M72"/>
    <mergeCell ref="N72:O72"/>
    <mergeCell ref="P72:Q72"/>
    <mergeCell ref="J73:M73"/>
    <mergeCell ref="N73:O73"/>
    <mergeCell ref="P73:Q73"/>
    <mergeCell ref="T73:V73"/>
    <mergeCell ref="J74:M74"/>
    <mergeCell ref="N74:O74"/>
    <mergeCell ref="P74:Q74"/>
    <mergeCell ref="S74:W74"/>
    <mergeCell ref="C76:H76"/>
    <mergeCell ref="J76:K76"/>
    <mergeCell ref="L76:U76"/>
    <mergeCell ref="V76:W76"/>
    <mergeCell ref="C77:H77"/>
    <mergeCell ref="J77:K77"/>
    <mergeCell ref="L77:U77"/>
    <mergeCell ref="V77:W77"/>
    <mergeCell ref="C78:H78"/>
    <mergeCell ref="J78:K78"/>
    <mergeCell ref="L78:U78"/>
    <mergeCell ref="V78:W78"/>
    <mergeCell ref="B79:I79"/>
    <mergeCell ref="J79:K79"/>
    <mergeCell ref="L79:U79"/>
    <mergeCell ref="V79:W79"/>
    <mergeCell ref="K80:W80"/>
    <mergeCell ref="Z80:AA80"/>
    <mergeCell ref="C81:H81"/>
    <mergeCell ref="K81:W81"/>
    <mergeCell ref="Z81:AA81"/>
    <mergeCell ref="C82:H82"/>
    <mergeCell ref="K82:W82"/>
    <mergeCell ref="Z82:AA82"/>
    <mergeCell ref="L83:V83"/>
    <mergeCell ref="C84:W84"/>
    <mergeCell ref="C85:W85"/>
    <mergeCell ref="C86:W86"/>
    <mergeCell ref="C87:W87"/>
    <mergeCell ref="C88:W88"/>
    <mergeCell ref="C89:W89"/>
    <mergeCell ref="C90:W90"/>
    <mergeCell ref="F6:H8"/>
    <mergeCell ref="T8:T9"/>
    <mergeCell ref="U8:V9"/>
    <mergeCell ref="W8:W9"/>
    <mergeCell ref="F9:H11"/>
    <mergeCell ref="F12:H13"/>
    <mergeCell ref="Q12:S13"/>
    <mergeCell ref="T12:V13"/>
    <mergeCell ref="W12:W13"/>
    <mergeCell ref="F14:H16"/>
    <mergeCell ref="I15:P16"/>
    <mergeCell ref="F17:H19"/>
    <mergeCell ref="F20:H22"/>
    <mergeCell ref="F23:H24"/>
    <mergeCell ref="Q23:S24"/>
    <mergeCell ref="T23:V24"/>
    <mergeCell ref="W23:W24"/>
    <mergeCell ref="F25:H26"/>
    <mergeCell ref="I25:P26"/>
    <mergeCell ref="N28:P29"/>
    <mergeCell ref="E30:G32"/>
    <mergeCell ref="P30:R31"/>
    <mergeCell ref="S30:V31"/>
    <mergeCell ref="W30:W31"/>
    <mergeCell ref="E33:G36"/>
    <mergeCell ref="H35:O36"/>
    <mergeCell ref="B38:D39"/>
    <mergeCell ref="B41:J42"/>
    <mergeCell ref="K41:U42"/>
    <mergeCell ref="V41:W42"/>
    <mergeCell ref="H51:H52"/>
    <mergeCell ref="I51:M52"/>
    <mergeCell ref="N51:N52"/>
    <mergeCell ref="O51:R52"/>
    <mergeCell ref="S51:S52"/>
    <mergeCell ref="T51:W52"/>
    <mergeCell ref="B71:D74"/>
    <mergeCell ref="E71:I72"/>
    <mergeCell ref="S71:W72"/>
    <mergeCell ref="E73:I74"/>
    <mergeCell ref="B6:D26"/>
    <mergeCell ref="E6:E16"/>
    <mergeCell ref="E17:E26"/>
    <mergeCell ref="B28:D36"/>
  </mergeCells>
  <phoneticPr fontId="1" type="Hiragana"/>
  <printOptions horizontalCentered="1"/>
  <pageMargins left="0.23622047244094488" right="0.23622047244094488" top="0.39370078740157477" bottom="0.3543307086614173" header="0.31496062992125984" footer="0.31496062992125984"/>
  <pageSetup paperSize="9" scale="98" fitToWidth="1" fitToHeight="1" orientation="portrait" usePrinterDefaults="1" r:id="rId1"/>
  <rowBreaks count="1" manualBreakCount="1">
    <brk id="47" max="2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108D8976-E23C-4ACD-A024-40FF058B8135}">
            <xm:f>手書き用!$Z$82=TRUE</xm:f>
            <x14:dxf>
              <fill>
                <patternFill patternType="solid">
                  <bgColor rgb="FFFF99CC"/>
                </patternFill>
              </fill>
            </x14:dxf>
          </x14:cfRule>
          <xm:sqref>AJ90</xm:sqref>
        </x14:conditionalFormatting>
      </x14:conditionalFormattings>
    </ext>
  </extLs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様式第２号　事業計画書</vt:lpstr>
      <vt:lpstr>手書き用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shirota tsudumi 2826</dc:creator>
  <cp:lastModifiedBy>shirota tsudumi 2826</cp:lastModifiedBy>
  <dcterms:created xsi:type="dcterms:W3CDTF">2026-02-16T10:20:01Z</dcterms:created>
  <dcterms:modified xsi:type="dcterms:W3CDTF">2026-04-28T05:09:35Z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2026-04-28T05:09:35Z</vt:filetime>
  </property>
</Properties>
</file>