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d:\develop\bid_entry\07申請書\doc\ver8\reg_common\"/>
    </mc:Choice>
  </mc:AlternateContent>
  <xr:revisionPtr revIDLastSave="0" documentId="13_ncr:1_{36E5E463-8A59-434C-BF29-1694B1A4297C}" xr6:coauthVersionLast="47" xr6:coauthVersionMax="47" xr10:uidLastSave="{00000000-0000-0000-0000-000000000000}"/>
  <workbookProtection workbookAlgorithmName="SHA-512" workbookHashValue="ymedGSLuK6lDroOqGorcxVNd9+YpI2j0/Z7Pw93JtMFUdVtkFjGxShwdgWX2+Cm4ueKQamXMZbyBCT9nWUCDsQ==" workbookSaltValue="KrbLsaN91eGzKStj6FTVxA==" workbookSpinCount="100000" lockStructure="1"/>
  <bookViews>
    <workbookView xWindow="3510" yWindow="1335" windowWidth="17475" windowHeight="14865" xr2:uid="{00000000-000D-0000-FFFF-FFFF00000000}"/>
  </bookViews>
  <sheets>
    <sheet name="入力シート" sheetId="1" r:id="rId1"/>
    <sheet name="settings" sheetId="2" state="hidden" r:id="rId2"/>
  </sheets>
  <definedNames>
    <definedName name="_xlnm.Print_Titles" localSheetId="0">入力シート!$1:$1</definedName>
    <definedName name="希望1位">入力シート!$AB$198</definedName>
    <definedName name="希望重複1">入力シート!$AC$198</definedName>
    <definedName name="希望重複2">入力シート!$AC$270</definedName>
    <definedName name="希望重複3">入力シート!$AC$278</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31" i="1" l="1"/>
  <c r="A330" i="1"/>
  <c r="A329" i="1"/>
  <c r="A328" i="1"/>
  <c r="A323" i="1"/>
  <c r="A322" i="1"/>
  <c r="A321" i="1"/>
  <c r="A320" i="1"/>
  <c r="A319" i="1"/>
  <c r="A318" i="1"/>
  <c r="A317" i="1"/>
  <c r="A316" i="1"/>
  <c r="A315" i="1"/>
  <c r="A314" i="1"/>
  <c r="A313" i="1"/>
  <c r="A312" i="1"/>
  <c r="A311" i="1"/>
  <c r="A310" i="1"/>
  <c r="A309" i="1"/>
  <c r="A308" i="1"/>
  <c r="A307" i="1"/>
  <c r="A306" i="1"/>
  <c r="A305" i="1"/>
  <c r="A304" i="1"/>
  <c r="A303" i="1"/>
  <c r="A302" i="1"/>
  <c r="A301" i="1"/>
  <c r="A300" i="1"/>
  <c r="A299" i="1"/>
  <c r="A298" i="1"/>
  <c r="A297" i="1"/>
  <c r="A296" i="1"/>
  <c r="A295" i="1"/>
  <c r="A294" i="1"/>
  <c r="A293" i="1"/>
  <c r="A292" i="1"/>
  <c r="A291" i="1"/>
  <c r="A290" i="1"/>
  <c r="A289" i="1"/>
  <c r="A288" i="1"/>
  <c r="A287" i="1"/>
  <c r="A286" i="1"/>
  <c r="A285" i="1"/>
  <c r="A284" i="1"/>
  <c r="A283" i="1"/>
  <c r="A282" i="1"/>
  <c r="A281" i="1"/>
  <c r="A280" i="1"/>
  <c r="A279" i="1"/>
  <c r="A278" i="1"/>
  <c r="A273" i="1"/>
  <c r="A272" i="1"/>
  <c r="A271" i="1"/>
  <c r="A270" i="1"/>
  <c r="A265" i="1"/>
  <c r="A264" i="1"/>
  <c r="A263" i="1"/>
  <c r="A262" i="1"/>
  <c r="A261" i="1"/>
  <c r="A260" i="1"/>
  <c r="A259" i="1"/>
  <c r="A258" i="1"/>
  <c r="A257" i="1"/>
  <c r="A256" i="1"/>
  <c r="A255" i="1"/>
  <c r="A254" i="1"/>
  <c r="A253" i="1"/>
  <c r="A252" i="1"/>
  <c r="A251" i="1"/>
  <c r="A250" i="1"/>
  <c r="A249" i="1"/>
  <c r="A248" i="1"/>
  <c r="A247" i="1"/>
  <c r="A246" i="1"/>
  <c r="A245" i="1"/>
  <c r="A244" i="1"/>
  <c r="A243" i="1"/>
  <c r="A242" i="1"/>
  <c r="A241" i="1"/>
  <c r="A240" i="1"/>
  <c r="A239" i="1"/>
  <c r="A238" i="1"/>
  <c r="A237" i="1"/>
  <c r="A236" i="1"/>
  <c r="A235" i="1"/>
  <c r="A234" i="1"/>
  <c r="A233" i="1"/>
  <c r="A232" i="1"/>
  <c r="A231" i="1"/>
  <c r="A230" i="1"/>
  <c r="A229" i="1"/>
  <c r="A228" i="1"/>
  <c r="A227" i="1"/>
  <c r="A226" i="1"/>
  <c r="A225" i="1"/>
  <c r="A224" i="1"/>
  <c r="A223" i="1"/>
  <c r="A222" i="1"/>
  <c r="A221" i="1"/>
  <c r="A220" i="1"/>
  <c r="A219" i="1"/>
  <c r="A218" i="1"/>
  <c r="A217" i="1"/>
  <c r="A216" i="1"/>
  <c r="A215" i="1"/>
  <c r="A214" i="1"/>
  <c r="A213" i="1"/>
  <c r="A212" i="1"/>
  <c r="A211" i="1"/>
  <c r="A210" i="1"/>
  <c r="A209" i="1"/>
  <c r="A208" i="1"/>
  <c r="A207" i="1"/>
  <c r="A206" i="1"/>
  <c r="A205" i="1"/>
  <c r="A204" i="1"/>
  <c r="A203" i="1"/>
  <c r="A202" i="1"/>
  <c r="A201" i="1"/>
  <c r="A200" i="1"/>
  <c r="A199" i="1"/>
  <c r="A198" i="1"/>
  <c r="A197" i="1"/>
  <c r="A187" i="1"/>
  <c r="A185" i="1"/>
  <c r="A184" i="1"/>
  <c r="A181" i="1"/>
  <c r="A180" i="1"/>
  <c r="A177" i="1"/>
  <c r="A175" i="1"/>
  <c r="A169" i="1"/>
  <c r="A161" i="1"/>
  <c r="A159" i="1"/>
  <c r="A157" i="1"/>
  <c r="A155" i="1"/>
  <c r="A153" i="1"/>
  <c r="A151" i="1"/>
  <c r="A149" i="1"/>
  <c r="A120" i="1"/>
  <c r="A118" i="1"/>
  <c r="A87" i="1"/>
  <c r="A85" i="1"/>
  <c r="A83" i="1"/>
  <c r="A81" i="1"/>
  <c r="A79" i="1"/>
  <c r="A77" i="1"/>
  <c r="A75" i="1"/>
  <c r="A73" i="1"/>
  <c r="A71" i="1"/>
  <c r="A69" i="1"/>
  <c r="A63" i="1"/>
  <c r="A40" i="1"/>
  <c r="A38" i="1"/>
  <c r="A36" i="1"/>
  <c r="A34" i="1"/>
  <c r="A32" i="1"/>
  <c r="A30" i="1"/>
  <c r="A28" i="1"/>
  <c r="A26" i="1"/>
  <c r="A24" i="1"/>
  <c r="A22" i="1"/>
  <c r="A20" i="1"/>
  <c r="AE320" i="1"/>
  <c r="AD320" i="1"/>
  <c r="AE316" i="1"/>
  <c r="AD316" i="1"/>
  <c r="AD331" i="1" s="1"/>
  <c r="J331" i="1" s="1"/>
  <c r="AE312" i="1"/>
  <c r="AD312" i="1"/>
  <c r="AE310" i="1"/>
  <c r="AD310" i="1"/>
  <c r="AE305" i="1"/>
  <c r="AD305" i="1"/>
  <c r="AE301" i="1"/>
  <c r="AD301" i="1"/>
  <c r="AE298" i="1"/>
  <c r="AD298" i="1"/>
  <c r="AE293" i="1"/>
  <c r="AD293" i="1"/>
  <c r="AE279" i="1"/>
  <c r="AD279" i="1"/>
  <c r="AE271" i="1"/>
  <c r="AD271" i="1"/>
  <c r="AE262" i="1"/>
  <c r="AD262" i="1"/>
  <c r="AE260" i="1"/>
  <c r="AD260" i="1"/>
  <c r="AE258" i="1"/>
  <c r="AD258" i="1"/>
  <c r="AE251" i="1"/>
  <c r="AD251" i="1"/>
  <c r="AE246" i="1"/>
  <c r="AD246" i="1"/>
  <c r="AE240" i="1"/>
  <c r="AD240" i="1"/>
  <c r="AE238" i="1"/>
  <c r="AD238" i="1"/>
  <c r="AE233" i="1"/>
  <c r="AD233" i="1"/>
  <c r="AE230" i="1"/>
  <c r="AD230" i="1"/>
  <c r="AE224" i="1"/>
  <c r="AD224" i="1"/>
  <c r="AE220" i="1"/>
  <c r="AD220" i="1"/>
  <c r="AE210" i="1"/>
  <c r="AD210" i="1"/>
  <c r="AE205" i="1"/>
  <c r="AD205" i="1"/>
  <c r="AE199" i="1"/>
  <c r="AD199" i="1"/>
  <c r="P332" i="1"/>
  <c r="J332" i="1"/>
  <c r="U341" i="1"/>
  <c r="J333" i="1"/>
  <c r="AB280" i="1"/>
  <c r="AB281" i="1" s="1"/>
  <c r="AC279" i="1"/>
  <c r="AB272" i="1"/>
  <c r="AB273" i="1" s="1"/>
  <c r="AC273" i="1" s="1"/>
  <c r="AC271" i="1"/>
  <c r="AB200" i="1"/>
  <c r="AB201" i="1" s="1"/>
  <c r="AB202" i="1" s="1"/>
  <c r="AC199" i="1"/>
  <c r="J174" i="1"/>
  <c r="J172" i="1"/>
  <c r="D114" i="1"/>
  <c r="D116" i="1" s="1"/>
  <c r="D118" i="1" s="1"/>
  <c r="D120" i="1" s="1"/>
  <c r="D122" i="1" s="1"/>
  <c r="AE331" i="1" l="1"/>
  <c r="P331" i="1" s="1"/>
  <c r="AC200" i="1"/>
  <c r="AB198" i="1"/>
  <c r="AB203" i="1"/>
  <c r="AC202" i="1"/>
  <c r="AB282" i="1"/>
  <c r="AC281" i="1"/>
  <c r="AC280" i="1"/>
  <c r="AC272" i="1"/>
  <c r="AC270" i="1" s="1"/>
  <c r="AC201" i="1"/>
  <c r="AC282" i="1" l="1"/>
  <c r="AB283" i="1"/>
  <c r="AB204" i="1"/>
  <c r="AC203" i="1"/>
  <c r="AC204" i="1" l="1"/>
  <c r="AB205" i="1"/>
  <c r="AC283" i="1"/>
  <c r="AB284" i="1"/>
  <c r="AB285" i="1" l="1"/>
  <c r="AC284" i="1"/>
  <c r="AB206" i="1"/>
  <c r="AC205" i="1"/>
  <c r="AB207" i="1" l="1"/>
  <c r="AC206" i="1"/>
  <c r="AB286" i="1"/>
  <c r="AC285" i="1"/>
  <c r="AC286" i="1" l="1"/>
  <c r="AB287" i="1"/>
  <c r="AB208" i="1"/>
  <c r="AC207" i="1"/>
  <c r="AB209" i="1" l="1"/>
  <c r="AC208" i="1"/>
  <c r="AB288" i="1"/>
  <c r="AC287" i="1"/>
  <c r="AC288" i="1" l="1"/>
  <c r="AB289" i="1"/>
  <c r="AC209" i="1"/>
  <c r="AB210" i="1"/>
  <c r="AB290" i="1" l="1"/>
  <c r="AC289" i="1"/>
  <c r="AB211" i="1"/>
  <c r="AC210" i="1"/>
  <c r="AB212" i="1" l="1"/>
  <c r="AC211" i="1"/>
  <c r="AB291" i="1"/>
  <c r="AC290" i="1"/>
  <c r="AC291" i="1" l="1"/>
  <c r="AB292" i="1"/>
  <c r="AB213" i="1"/>
  <c r="AC212" i="1"/>
  <c r="AB214" i="1" l="1"/>
  <c r="AC213" i="1"/>
  <c r="AB293" i="1"/>
  <c r="AC292" i="1"/>
  <c r="AB294" i="1" l="1"/>
  <c r="AC293" i="1"/>
  <c r="AB215" i="1"/>
  <c r="AC214" i="1"/>
  <c r="AB216" i="1" l="1"/>
  <c r="AC215" i="1"/>
  <c r="AC294" i="1"/>
  <c r="AB295" i="1"/>
  <c r="AC216" i="1" l="1"/>
  <c r="AB217" i="1"/>
  <c r="AC295" i="1"/>
  <c r="AB296" i="1"/>
  <c r="AC296" i="1" l="1"/>
  <c r="AB297" i="1"/>
  <c r="AB218" i="1"/>
  <c r="AC217" i="1"/>
  <c r="AB219" i="1" l="1"/>
  <c r="AC218" i="1"/>
  <c r="AB298" i="1"/>
  <c r="AC297" i="1"/>
  <c r="AB299" i="1" l="1"/>
  <c r="AC298" i="1"/>
  <c r="AB220" i="1"/>
  <c r="AC219" i="1"/>
  <c r="AC220" i="1" l="1"/>
  <c r="AB221" i="1"/>
  <c r="AB300" i="1"/>
  <c r="AC299" i="1"/>
  <c r="AB301" i="1" l="1"/>
  <c r="AC300" i="1"/>
  <c r="AC221" i="1"/>
  <c r="AB222" i="1"/>
  <c r="AB223" i="1" l="1"/>
  <c r="AC222" i="1"/>
  <c r="AB302" i="1"/>
  <c r="AC301" i="1"/>
  <c r="AB224" i="1" l="1"/>
  <c r="AC223" i="1"/>
  <c r="AB303" i="1"/>
  <c r="AC302" i="1"/>
  <c r="AC303" i="1" l="1"/>
  <c r="AB304" i="1"/>
  <c r="AB225" i="1"/>
  <c r="AC224" i="1"/>
  <c r="AB226" i="1" l="1"/>
  <c r="AC225" i="1"/>
  <c r="AB305" i="1"/>
  <c r="AC304" i="1"/>
  <c r="AB306" i="1" l="1"/>
  <c r="AC305" i="1"/>
  <c r="AB227" i="1"/>
  <c r="AC226" i="1"/>
  <c r="AB228" i="1" l="1"/>
  <c r="AC227" i="1"/>
  <c r="AC306" i="1"/>
  <c r="AB307" i="1"/>
  <c r="AB308" i="1" l="1"/>
  <c r="AC307" i="1"/>
  <c r="AB229" i="1"/>
  <c r="AC228" i="1"/>
  <c r="AB309" i="1" l="1"/>
  <c r="AC308" i="1"/>
  <c r="AB230" i="1"/>
  <c r="AC229" i="1"/>
  <c r="AB231" i="1" l="1"/>
  <c r="AC230" i="1"/>
  <c r="AB310" i="1"/>
  <c r="AC309" i="1"/>
  <c r="AB311" i="1" l="1"/>
  <c r="AC310" i="1"/>
  <c r="AB232" i="1"/>
  <c r="AC231" i="1"/>
  <c r="AC232" i="1" l="1"/>
  <c r="AB233" i="1"/>
  <c r="AB312" i="1"/>
  <c r="AC311" i="1"/>
  <c r="AB313" i="1" l="1"/>
  <c r="AC312" i="1"/>
  <c r="AC233" i="1"/>
  <c r="AB234" i="1"/>
  <c r="AB235" i="1" l="1"/>
  <c r="AC234" i="1"/>
  <c r="AB314" i="1"/>
  <c r="AC313" i="1"/>
  <c r="AC314" i="1" l="1"/>
  <c r="AB315" i="1"/>
  <c r="AB236" i="1"/>
  <c r="AC235" i="1"/>
  <c r="AB316" i="1" l="1"/>
  <c r="AC315" i="1"/>
  <c r="AC236" i="1"/>
  <c r="AB237" i="1"/>
  <c r="AB317" i="1" l="1"/>
  <c r="AC316" i="1"/>
  <c r="AC237" i="1"/>
  <c r="AB238" i="1"/>
  <c r="AB239" i="1" l="1"/>
  <c r="AC238" i="1"/>
  <c r="AB318" i="1"/>
  <c r="AC317" i="1"/>
  <c r="AB240" i="1" l="1"/>
  <c r="AC239" i="1"/>
  <c r="AB319" i="1"/>
  <c r="AC318" i="1"/>
  <c r="AC319" i="1" l="1"/>
  <c r="AB320" i="1"/>
  <c r="AC240" i="1"/>
  <c r="AB241" i="1"/>
  <c r="AB242" i="1" l="1"/>
  <c r="AC241" i="1"/>
  <c r="AC320" i="1"/>
  <c r="AB321" i="1"/>
  <c r="AB243" i="1" l="1"/>
  <c r="AC242" i="1"/>
  <c r="AB322" i="1"/>
  <c r="AC321" i="1"/>
  <c r="AC322" i="1" l="1"/>
  <c r="AB323" i="1"/>
  <c r="AC323" i="1" s="1"/>
  <c r="AB244" i="1"/>
  <c r="AC243" i="1"/>
  <c r="AC278" i="1" l="1"/>
  <c r="AC244" i="1"/>
  <c r="AB245" i="1"/>
  <c r="AB246" i="1" l="1"/>
  <c r="AC245" i="1"/>
  <c r="AB247" i="1" l="1"/>
  <c r="AC246" i="1"/>
  <c r="AB248" i="1" l="1"/>
  <c r="AC247" i="1"/>
  <c r="AC248" i="1" l="1"/>
  <c r="AB249" i="1"/>
  <c r="AB250" i="1" l="1"/>
  <c r="AC249" i="1"/>
  <c r="AB251" i="1" l="1"/>
  <c r="AC250" i="1"/>
  <c r="AB252" i="1" l="1"/>
  <c r="AC251" i="1"/>
  <c r="AB253" i="1" l="1"/>
  <c r="AC252" i="1"/>
  <c r="AC253" i="1" l="1"/>
  <c r="AB254" i="1"/>
  <c r="AB255" i="1" l="1"/>
  <c r="AC254" i="1"/>
  <c r="AB256" i="1" l="1"/>
  <c r="AC255" i="1"/>
  <c r="AC256" i="1" l="1"/>
  <c r="AB257" i="1"/>
  <c r="AB258" i="1" l="1"/>
  <c r="AC257" i="1"/>
  <c r="AB259" i="1" l="1"/>
  <c r="AC258" i="1"/>
  <c r="AB260" i="1" l="1"/>
  <c r="AC259" i="1"/>
  <c r="AB261" i="1" l="1"/>
  <c r="AC260" i="1"/>
  <c r="AC261" i="1" l="1"/>
  <c r="AB262" i="1"/>
  <c r="AB263" i="1" l="1"/>
  <c r="AC262" i="1"/>
  <c r="AB264" i="1" l="1"/>
  <c r="AC263" i="1"/>
  <c r="AB265" i="1" l="1"/>
  <c r="AC265" i="1" s="1"/>
  <c r="AC264" i="1"/>
  <c r="AC198" i="1" l="1"/>
  <c r="A2" i="2" l="1"/>
  <c r="A1" i="2"/>
</calcChain>
</file>

<file path=xl/sharedStrings.xml><?xml version="1.0" encoding="utf-8"?>
<sst xmlns="http://schemas.openxmlformats.org/spreadsheetml/2006/main" count="376" uniqueCount="294">
  <si>
    <t>営業年数</t>
    <rPh sb="0" eb="2">
      <t>エイギョウ</t>
    </rPh>
    <rPh sb="2" eb="4">
      <t>ネンスウ</t>
    </rPh>
    <phoneticPr fontId="6"/>
  </si>
  <si>
    <t xml:space="preserve"> エクセルの計算方法は「自動」に設定してください。</t>
    <rPh sb="6" eb="8">
      <t>ケイサン</t>
    </rPh>
    <rPh sb="8" eb="10">
      <t>ホウホウ</t>
    </rPh>
    <rPh sb="12" eb="14">
      <t>ジドウ</t>
    </rPh>
    <rPh sb="16" eb="18">
      <t>セッテイ</t>
    </rPh>
    <phoneticPr fontId="5"/>
  </si>
  <si>
    <t xml:space="preserve"> 行の追加、削除、シートの変更などはできません。</t>
    <rPh sb="1" eb="2">
      <t>ギョウ</t>
    </rPh>
    <rPh sb="3" eb="5">
      <t>ツイカ</t>
    </rPh>
    <rPh sb="6" eb="8">
      <t>サクジョ</t>
    </rPh>
    <rPh sb="13" eb="15">
      <t>ヘンコウ</t>
    </rPh>
    <phoneticPr fontId="5"/>
  </si>
  <si>
    <t>E.経営情報</t>
    <rPh sb="2" eb="4">
      <t>ケイエイ</t>
    </rPh>
    <rPh sb="4" eb="6">
      <t>ジョウホウ</t>
    </rPh>
    <phoneticPr fontId="5"/>
  </si>
  <si>
    <t>物品</t>
  </si>
  <si>
    <t>リストから選択してください。</t>
    <phoneticPr fontId="5"/>
  </si>
  <si>
    <r>
      <t>まで</t>
    </r>
    <r>
      <rPr>
        <sz val="11"/>
        <color rgb="FFFF0000"/>
        <rFont val="ＭＳ ゴシック"/>
        <family val="3"/>
        <charset val="128"/>
      </rPr>
      <t>*1</t>
    </r>
    <phoneticPr fontId="5"/>
  </si>
  <si>
    <r>
      <t>から</t>
    </r>
    <r>
      <rPr>
        <sz val="11"/>
        <color rgb="FFFF0000"/>
        <rFont val="ＭＳ ゴシック"/>
        <family val="3"/>
        <charset val="128"/>
      </rPr>
      <t>*1</t>
    </r>
    <phoneticPr fontId="5"/>
  </si>
  <si>
    <t>年</t>
    <rPh sb="0" eb="1">
      <t>ネン</t>
    </rPh>
    <phoneticPr fontId="5"/>
  </si>
  <si>
    <t>自己資本額</t>
    <rPh sb="0" eb="2">
      <t>ジコ</t>
    </rPh>
    <rPh sb="2" eb="4">
      <t>シホン</t>
    </rPh>
    <rPh sb="4" eb="5">
      <t>ガク</t>
    </rPh>
    <phoneticPr fontId="5"/>
  </si>
  <si>
    <t>F.業種情報</t>
    <rPh sb="2" eb="4">
      <t>ギョウシュ</t>
    </rPh>
    <rPh sb="4" eb="6">
      <t>ジョウホウ</t>
    </rPh>
    <phoneticPr fontId="5"/>
  </si>
  <si>
    <t>図書類</t>
  </si>
  <si>
    <t>郵便番号</t>
    <rPh sb="0" eb="4">
      <t>ユウビンバンゴウ</t>
    </rPh>
    <phoneticPr fontId="6"/>
  </si>
  <si>
    <t>都道府県から入力してください。</t>
    <phoneticPr fontId="5"/>
  </si>
  <si>
    <t>商号又は名称</t>
    <rPh sb="0" eb="2">
      <t>ショウゴウ</t>
    </rPh>
    <rPh sb="2" eb="3">
      <t>マタ</t>
    </rPh>
    <rPh sb="4" eb="6">
      <t>メイショウ</t>
    </rPh>
    <phoneticPr fontId="6"/>
  </si>
  <si>
    <t>代表者役職</t>
    <rPh sb="0" eb="3">
      <t>ダイヒョウシャ</t>
    </rPh>
    <rPh sb="3" eb="5">
      <t>ヤクショク</t>
    </rPh>
    <phoneticPr fontId="6"/>
  </si>
  <si>
    <t>正式名称で入力してください。個人の場合は「代表者」と入力してください。</t>
    <rPh sb="5" eb="7">
      <t>ニュウリョク</t>
    </rPh>
    <rPh sb="26" eb="28">
      <t>ニュウリョク</t>
    </rPh>
    <phoneticPr fontId="5"/>
  </si>
  <si>
    <t>全角カタカナで入力してください。姓と名は１文字分空けてください。</t>
    <phoneticPr fontId="5"/>
  </si>
  <si>
    <t>代表者氏名</t>
    <rPh sb="0" eb="3">
      <t>ダイヒョウシャ</t>
    </rPh>
    <rPh sb="3" eb="5">
      <t>シメイ</t>
    </rPh>
    <phoneticPr fontId="6"/>
  </si>
  <si>
    <t>姓と名は１文字分空けてください。</t>
    <phoneticPr fontId="5"/>
  </si>
  <si>
    <t>電話番号</t>
    <rPh sb="0" eb="2">
      <t>デンワ</t>
    </rPh>
    <rPh sb="2" eb="4">
      <t>バンゴウ</t>
    </rPh>
    <phoneticPr fontId="6"/>
  </si>
  <si>
    <t>例)0000-00-0000　半角の数字とハイフンで入力してください。</t>
    <phoneticPr fontId="5"/>
  </si>
  <si>
    <t>ＦＡＸ番号</t>
    <rPh sb="3" eb="5">
      <t>バンゴウ</t>
    </rPh>
    <phoneticPr fontId="6"/>
  </si>
  <si>
    <t>登記上の所在地</t>
    <rPh sb="0" eb="3">
      <t>トウキジョウ</t>
    </rPh>
    <rPh sb="4" eb="7">
      <t>ショザイチ</t>
    </rPh>
    <phoneticPr fontId="6"/>
  </si>
  <si>
    <t>一致する</t>
  </si>
  <si>
    <t>B.契約する営業所情報</t>
    <rPh sb="2" eb="4">
      <t>ケイヤク</t>
    </rPh>
    <rPh sb="6" eb="9">
      <t>エイギョウショ</t>
    </rPh>
    <rPh sb="9" eb="11">
      <t>ジョウホウ</t>
    </rPh>
    <phoneticPr fontId="5"/>
  </si>
  <si>
    <t>支店・営業所に入札・契約権限を委任する場合、(1)入札・契約権限の委任欄にリストから「する」を選択し、支店・営業所情報を入力してください。</t>
    <phoneticPr fontId="5"/>
  </si>
  <si>
    <t>入札・契約権限の委任</t>
    <rPh sb="8" eb="10">
      <t>イニン</t>
    </rPh>
    <phoneticPr fontId="5"/>
  </si>
  <si>
    <t>例)所長　正式名称で入力してください。</t>
    <rPh sb="10" eb="12">
      <t>ニュウリョク</t>
    </rPh>
    <phoneticPr fontId="5"/>
  </si>
  <si>
    <t>C.担当者情報</t>
    <rPh sb="2" eb="5">
      <t>タントウシャ</t>
    </rPh>
    <rPh sb="5" eb="7">
      <t>ジョウホウ</t>
    </rPh>
    <phoneticPr fontId="5"/>
  </si>
  <si>
    <t>代理申請</t>
    <rPh sb="0" eb="2">
      <t>ダイリ</t>
    </rPh>
    <rPh sb="2" eb="4">
      <t>シンセイ</t>
    </rPh>
    <phoneticPr fontId="20"/>
  </si>
  <si>
    <t>しない</t>
  </si>
  <si>
    <t>創業年月日</t>
    <rPh sb="0" eb="2">
      <t>ソウギョウ</t>
    </rPh>
    <rPh sb="2" eb="5">
      <t>ネンガッピ</t>
    </rPh>
    <phoneticPr fontId="6"/>
  </si>
  <si>
    <t>例)カブシキガイシャスズキグミ　正式名称を全角カタカナで入力してください。</t>
    <phoneticPr fontId="5"/>
  </si>
  <si>
    <t>例)株式会社鈴木組　正式名称で入力してください。</t>
    <phoneticPr fontId="5"/>
  </si>
  <si>
    <t>@を含む半角文字で入力してください。</t>
    <phoneticPr fontId="5"/>
  </si>
  <si>
    <t>例)1000001　「-（ハイフン）」を使わず7桁の数字で入力してください。</t>
  </si>
  <si>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5"/>
  </si>
  <si>
    <t>34_廿日市市</t>
  </si>
  <si>
    <t>廿日市市 一般競争(指名競争)入札参加資格審査申請書【物品の販売、製造請負、買受け及び役務提供】</t>
    <phoneticPr fontId="5"/>
  </si>
  <si>
    <t>A.主たる営業所(本社)情報</t>
    <rPh sb="2" eb="3">
      <t>シュ</t>
    </rPh>
    <rPh sb="5" eb="8">
      <t>エイギョウショ</t>
    </rPh>
    <rPh sb="9" eb="11">
      <t>ホンシャ</t>
    </rPh>
    <rPh sb="12" eb="14">
      <t>ジョウホウ</t>
    </rPh>
    <phoneticPr fontId="5"/>
  </si>
  <si>
    <t>所在地</t>
    <rPh sb="0" eb="3">
      <t>ショザイチ</t>
    </rPh>
    <phoneticPr fontId="6"/>
  </si>
  <si>
    <t>商号又は名称カナ</t>
    <rPh sb="0" eb="2">
      <t>ショウゴウ</t>
    </rPh>
    <rPh sb="2" eb="3">
      <t>マタ</t>
    </rPh>
    <rPh sb="4" eb="6">
      <t>メイショウ</t>
    </rPh>
    <phoneticPr fontId="6"/>
  </si>
  <si>
    <t>代表者氏名カナ</t>
    <rPh sb="0" eb="3">
      <t>ダイヒョウシャ</t>
    </rPh>
    <rPh sb="3" eb="5">
      <t>シメイ</t>
    </rPh>
    <phoneticPr fontId="6"/>
  </si>
  <si>
    <t>E-mailアドレス</t>
    <phoneticPr fontId="6"/>
  </si>
  <si>
    <t>登記、または住民票上の所在地と「(2)所在地」が一致しているかどうかを、リストから選択してください。</t>
    <rPh sb="0" eb="2">
      <t>トウキ</t>
    </rPh>
    <rPh sb="6" eb="9">
      <t>ジュウミンヒョウ</t>
    </rPh>
    <rPh sb="9" eb="10">
      <t>ジョウ</t>
    </rPh>
    <rPh sb="11" eb="14">
      <t>ショザイチ</t>
    </rPh>
    <rPh sb="19" eb="22">
      <t>ショザイチ</t>
    </rPh>
    <rPh sb="24" eb="26">
      <t>イッチ</t>
    </rPh>
    <rPh sb="41" eb="43">
      <t>センタク</t>
    </rPh>
    <phoneticPr fontId="5"/>
  </si>
  <si>
    <t xml:space="preserve">例)カブシキガイシャスズキグミ　チュウゴクエイギョウショ
正式名称を全角カタカナで入力してください。支店・営業所名は、１文字空けて入力してください。
</t>
    <phoneticPr fontId="5"/>
  </si>
  <si>
    <t xml:space="preserve">例)株式会社鈴木組　中国営業所
正式名称で入力してください。支店・営業所名は、１文字空けて入力してください。
</t>
    <rPh sb="10" eb="12">
      <t>チュウゴク</t>
    </rPh>
    <phoneticPr fontId="5"/>
  </si>
  <si>
    <t>受任者役職</t>
    <rPh sb="0" eb="2">
      <t>ジュニン</t>
    </rPh>
    <rPh sb="2" eb="3">
      <t>シャ</t>
    </rPh>
    <phoneticPr fontId="6"/>
  </si>
  <si>
    <t>受任者氏名カナ</t>
    <rPh sb="0" eb="2">
      <t>ジュニン</t>
    </rPh>
    <rPh sb="2" eb="3">
      <t>シャ</t>
    </rPh>
    <rPh sb="3" eb="5">
      <t>シメイ</t>
    </rPh>
    <phoneticPr fontId="6"/>
  </si>
  <si>
    <t>受任者氏名</t>
    <rPh sb="0" eb="2">
      <t>ジュニン</t>
    </rPh>
    <rPh sb="2" eb="3">
      <t>シャ</t>
    </rPh>
    <rPh sb="3" eb="5">
      <t>シメイ</t>
    </rPh>
    <phoneticPr fontId="6"/>
  </si>
  <si>
    <t>この申請書の事務手続きをした方の情報を入力してください。申請書の確認で問い合わせをする場合があります。
行政書士に依頼している場合は、「D.行政書士情報」に入力してください。（「C.担当者情報」への入力は任意とします）</t>
    <phoneticPr fontId="5"/>
  </si>
  <si>
    <t>担当者部署</t>
    <rPh sb="0" eb="3">
      <t>タントウシャ</t>
    </rPh>
    <rPh sb="3" eb="5">
      <t>ブショ</t>
    </rPh>
    <phoneticPr fontId="6"/>
  </si>
  <si>
    <t>部署がない場合は「本社」又は「本店」と入力し、個人の場合は「本店」と入力してください。</t>
    <rPh sb="0" eb="2">
      <t>ブショ</t>
    </rPh>
    <rPh sb="5" eb="7">
      <t>バアイ</t>
    </rPh>
    <rPh sb="9" eb="11">
      <t>ホンシャ</t>
    </rPh>
    <rPh sb="12" eb="13">
      <t>マタ</t>
    </rPh>
    <rPh sb="15" eb="17">
      <t>ホンテン</t>
    </rPh>
    <rPh sb="19" eb="21">
      <t>ニュウリョク</t>
    </rPh>
    <rPh sb="23" eb="25">
      <t>コジン</t>
    </rPh>
    <rPh sb="26" eb="28">
      <t>バアイ</t>
    </rPh>
    <rPh sb="30" eb="32">
      <t>ホンテン</t>
    </rPh>
    <phoneticPr fontId="5"/>
  </si>
  <si>
    <t>担当者氏名カナ</t>
    <rPh sb="0" eb="3">
      <t>タントウシャ</t>
    </rPh>
    <rPh sb="3" eb="5">
      <t>シメイ</t>
    </rPh>
    <phoneticPr fontId="6"/>
  </si>
  <si>
    <t>担当者氏名</t>
    <rPh sb="0" eb="3">
      <t>タントウシャ</t>
    </rPh>
    <rPh sb="3" eb="5">
      <t>シメイ</t>
    </rPh>
    <phoneticPr fontId="6"/>
  </si>
  <si>
    <t>D.行政書士情報</t>
    <rPh sb="2" eb="6">
      <t>ギョウセイショシ</t>
    </rPh>
    <rPh sb="6" eb="8">
      <t>ジョウホウ</t>
    </rPh>
    <phoneticPr fontId="5"/>
  </si>
  <si>
    <t>行政書士が代理申請する場合、(1)代理申請欄にリストから「する」を選択し、行政書士情報を入力してください。（「C.担当者情報」への入力は任意とします）</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5"/>
  </si>
  <si>
    <t>行政書士氏名カナ</t>
    <rPh sb="0" eb="2">
      <t>ギョウセイ</t>
    </rPh>
    <rPh sb="2" eb="4">
      <t>ショシ</t>
    </rPh>
    <rPh sb="4" eb="6">
      <t>シメイ</t>
    </rPh>
    <phoneticPr fontId="6"/>
  </si>
  <si>
    <t>行政書士氏名</t>
    <rPh sb="0" eb="2">
      <t>ギョウセイ</t>
    </rPh>
    <rPh sb="2" eb="4">
      <t>ショシ</t>
    </rPh>
    <rPh sb="4" eb="6">
      <t>シメイ</t>
    </rPh>
    <phoneticPr fontId="6"/>
  </si>
  <si>
    <t>廿日市市への納税義務</t>
    <rPh sb="0" eb="4">
      <t>ハツカイチシ</t>
    </rPh>
    <rPh sb="6" eb="8">
      <t>ノウゼイ</t>
    </rPh>
    <rPh sb="8" eb="10">
      <t>ギム</t>
    </rPh>
    <phoneticPr fontId="6"/>
  </si>
  <si>
    <t>リストから該当するものを選択してください。</t>
    <rPh sb="5" eb="7">
      <t>ガイトウ</t>
    </rPh>
    <rPh sb="12" eb="14">
      <t>センタク</t>
    </rPh>
    <phoneticPr fontId="5"/>
  </si>
  <si>
    <t>現組織への変更年月日</t>
    <rPh sb="0" eb="3">
      <t>ゲンソシキ</t>
    </rPh>
    <rPh sb="5" eb="7">
      <t>ヘンコウ</t>
    </rPh>
    <rPh sb="7" eb="10">
      <t>ネンガッピ</t>
    </rPh>
    <phoneticPr fontId="6"/>
  </si>
  <si>
    <t>例)10　申請日時点の営業年数（１年未満切り捨て）を入力してください。</t>
    <rPh sb="5" eb="8">
      <t>シンセイビ</t>
    </rPh>
    <rPh sb="8" eb="10">
      <t>ジテン</t>
    </rPh>
    <rPh sb="11" eb="13">
      <t>エイギョウ</t>
    </rPh>
    <rPh sb="13" eb="15">
      <t>ネンスウ</t>
    </rPh>
    <rPh sb="26" eb="28">
      <t>ニュウリョク</t>
    </rPh>
    <phoneticPr fontId="5"/>
  </si>
  <si>
    <t>千円</t>
    <phoneticPr fontId="5"/>
  </si>
  <si>
    <t>流動比率</t>
    <rPh sb="0" eb="4">
      <t>リュウドウヒリツ</t>
    </rPh>
    <phoneticPr fontId="5"/>
  </si>
  <si>
    <t>流動資産</t>
    <rPh sb="0" eb="2">
      <t>リュウドウ</t>
    </rPh>
    <rPh sb="2" eb="4">
      <t>シサン</t>
    </rPh>
    <phoneticPr fontId="5"/>
  </si>
  <si>
    <t>流動負債</t>
    <rPh sb="0" eb="2">
      <t>リュウドウ</t>
    </rPh>
    <rPh sb="2" eb="4">
      <t>フサイ</t>
    </rPh>
    <phoneticPr fontId="5"/>
  </si>
  <si>
    <t>従業員数</t>
    <rPh sb="0" eb="3">
      <t>ジュウギョウイン</t>
    </rPh>
    <rPh sb="3" eb="4">
      <t>スウ</t>
    </rPh>
    <phoneticPr fontId="5"/>
  </si>
  <si>
    <t>廿日市市内の事務所等の常勤従業員数</t>
    <rPh sb="0" eb="4">
      <t>ハツカイチシ</t>
    </rPh>
    <rPh sb="4" eb="5">
      <t>ナイ</t>
    </rPh>
    <rPh sb="6" eb="10">
      <t>ジムショトウ</t>
    </rPh>
    <rPh sb="11" eb="13">
      <t>ジョウキン</t>
    </rPh>
    <rPh sb="13" eb="17">
      <t>ジュウギョウインスウ</t>
    </rPh>
    <phoneticPr fontId="5"/>
  </si>
  <si>
    <t>会社全体の常勤従業員数</t>
    <rPh sb="0" eb="2">
      <t>カイシャ</t>
    </rPh>
    <rPh sb="2" eb="4">
      <t>ゼンタイ</t>
    </rPh>
    <rPh sb="5" eb="7">
      <t>ジョウキン</t>
    </rPh>
    <rPh sb="7" eb="10">
      <t>ジュウギョウイン</t>
    </rPh>
    <rPh sb="10" eb="11">
      <t>スウ</t>
    </rPh>
    <phoneticPr fontId="5"/>
  </si>
  <si>
    <t>地理的条件</t>
    <rPh sb="0" eb="5">
      <t>チリテキジョウケン</t>
    </rPh>
    <phoneticPr fontId="5"/>
  </si>
  <si>
    <t>物品の販売、製造請負 希望営業品目、実績高</t>
    <rPh sb="0" eb="2">
      <t>ブッピン</t>
    </rPh>
    <rPh sb="3" eb="5">
      <t>ハンバイ</t>
    </rPh>
    <rPh sb="6" eb="8">
      <t>セイゾウ</t>
    </rPh>
    <rPh sb="8" eb="10">
      <t>ウケオイ</t>
    </rPh>
    <rPh sb="11" eb="13">
      <t>キボウ</t>
    </rPh>
    <rPh sb="13" eb="15">
      <t>エイギョウ</t>
    </rPh>
    <rPh sb="15" eb="17">
      <t>ヒンモク</t>
    </rPh>
    <rPh sb="18" eb="20">
      <t>ジッセキ</t>
    </rPh>
    <rPh sb="20" eb="21">
      <t>ダカ</t>
    </rPh>
    <phoneticPr fontId="6"/>
  </si>
  <si>
    <t>大分類</t>
    <rPh sb="0" eb="3">
      <t>ダイブンルイ</t>
    </rPh>
    <phoneticPr fontId="5"/>
  </si>
  <si>
    <t>コード</t>
    <phoneticPr fontId="5"/>
  </si>
  <si>
    <t>小分類</t>
    <rPh sb="0" eb="3">
      <t>ショウブンルイ</t>
    </rPh>
    <phoneticPr fontId="5"/>
  </si>
  <si>
    <t>取扱品名等（例）</t>
    <rPh sb="0" eb="2">
      <t>トリアツカイ</t>
    </rPh>
    <rPh sb="2" eb="3">
      <t>ヒン</t>
    </rPh>
    <rPh sb="3" eb="4">
      <t>メイ</t>
    </rPh>
    <rPh sb="4" eb="5">
      <t>トウ</t>
    </rPh>
    <rPh sb="6" eb="7">
      <t>レイ</t>
    </rPh>
    <phoneticPr fontId="5"/>
  </si>
  <si>
    <t>希望順位</t>
    <rPh sb="0" eb="2">
      <t>キボウ</t>
    </rPh>
    <rPh sb="2" eb="4">
      <t>ジュンイ</t>
    </rPh>
    <phoneticPr fontId="5"/>
  </si>
  <si>
    <t>取扱品名等</t>
    <rPh sb="0" eb="2">
      <t>トリアツカイ</t>
    </rPh>
    <rPh sb="2" eb="4">
      <t>ヒンメイ</t>
    </rPh>
    <rPh sb="4" eb="5">
      <t>トウ</t>
    </rPh>
    <phoneticPr fontId="5"/>
  </si>
  <si>
    <t>実績高</t>
    <rPh sb="0" eb="3">
      <t>ジッセキダカ</t>
    </rPh>
    <phoneticPr fontId="5"/>
  </si>
  <si>
    <t>直前２年度分決算
（千円）</t>
    <phoneticPr fontId="5"/>
  </si>
  <si>
    <t>印刷・写真・広告</t>
    <rPh sb="6" eb="8">
      <t>コウコク</t>
    </rPh>
    <phoneticPr fontId="5"/>
  </si>
  <si>
    <t>一般印刷</t>
    <rPh sb="0" eb="2">
      <t>イッパン</t>
    </rPh>
    <rPh sb="2" eb="4">
      <t>インサツ</t>
    </rPh>
    <phoneticPr fontId="27"/>
  </si>
  <si>
    <t>ｵﾌｾｯﾄ・活版・特殊印刷・地図印刷</t>
    <phoneticPr fontId="5"/>
  </si>
  <si>
    <t>フォーム印刷</t>
    <rPh sb="4" eb="6">
      <t>インサツ</t>
    </rPh>
    <phoneticPr fontId="27"/>
  </si>
  <si>
    <t>連続用紙･OCR等　</t>
    <phoneticPr fontId="5"/>
  </si>
  <si>
    <t>写真</t>
    <rPh sb="0" eb="2">
      <t>シャシン</t>
    </rPh>
    <phoneticPr fontId="27"/>
  </si>
  <si>
    <t>現像・焼付・引伸・ｶﾒﾗ・ﾌｨﾙﾑ・映写機・映画ﾌｨﾙﾑ・撮影機・航空写真</t>
    <phoneticPr fontId="5"/>
  </si>
  <si>
    <t>複写</t>
    <rPh sb="0" eb="2">
      <t>フクシャ</t>
    </rPh>
    <phoneticPr fontId="27"/>
  </si>
  <si>
    <t>青写真・ﾏｲｸﾛ写真・ｺﾋﾟｰ</t>
    <phoneticPr fontId="5"/>
  </si>
  <si>
    <t>広告・看板</t>
    <rPh sb="0" eb="2">
      <t>コウコク</t>
    </rPh>
    <rPh sb="3" eb="5">
      <t>カンバン</t>
    </rPh>
    <phoneticPr fontId="27"/>
  </si>
  <si>
    <t>広告・看板・表示板・標識</t>
    <phoneticPr fontId="5"/>
  </si>
  <si>
    <t>その他</t>
    <rPh sb="2" eb="3">
      <t>タ</t>
    </rPh>
    <phoneticPr fontId="27"/>
  </si>
  <si>
    <t>事務用品</t>
    <phoneticPr fontId="5"/>
  </si>
  <si>
    <t>文具</t>
  </si>
  <si>
    <t>文房具・事務用品</t>
    <phoneticPr fontId="5"/>
  </si>
  <si>
    <t>事務用機器</t>
  </si>
  <si>
    <t>複写機・小型印刷機・ﾌｧｸｼﾐﾘ・OA機器・ﾄﾅｰｶｰﾄﾘｯｼﾞ</t>
    <phoneticPr fontId="5"/>
  </si>
  <si>
    <t>紙</t>
  </si>
  <si>
    <t>段ﾎﾞｰﾙ・紙</t>
    <phoneticPr fontId="5"/>
  </si>
  <si>
    <t>印章</t>
  </si>
  <si>
    <t>ｺﾞﾑ印・印章・印判</t>
    <phoneticPr fontId="5"/>
  </si>
  <si>
    <t>機械器具</t>
    <phoneticPr fontId="5"/>
  </si>
  <si>
    <t>医療用機械器具</t>
  </si>
  <si>
    <t>各種医療用機械器具・介護用品・福祉用具</t>
  </si>
  <si>
    <t>電気計測機</t>
  </si>
  <si>
    <t>電流計・電圧計・電力計・位相計・周波数計</t>
  </si>
  <si>
    <t>精密機械器具</t>
  </si>
  <si>
    <t>秤・温度計・圧力計・流量計・計量器・測定器・測量器・量水器</t>
  </si>
  <si>
    <t>家電・視聴覚機器</t>
  </si>
  <si>
    <t>家電用品・冷暖房用品・照明器具・通信機械・音響機械</t>
  </si>
  <si>
    <t>理化学機械器具</t>
  </si>
  <si>
    <t>化学分析装置・光学機器・各種実験装置</t>
  </si>
  <si>
    <t>工作用機械器具</t>
  </si>
  <si>
    <t>旋盤・研削機・切断機・木工機械・電動工具・溶接機</t>
  </si>
  <si>
    <t>産業用機械器具</t>
  </si>
  <si>
    <t>ﾎﾟﾝﾌﾟ・ｸﾚｰﾝ・ｴﾝｼﾞﾝ・自動車整備用機械・空調機</t>
  </si>
  <si>
    <t>厨房機械器具</t>
  </si>
  <si>
    <t>調理台・流し台・ﾚﾝｼﾞ・ｶﾞｽ湯沸器・業務用冷蔵庫</t>
  </si>
  <si>
    <t>消防機械器具</t>
  </si>
  <si>
    <t>消防ﾎｰｽ・消防ﾎﾟﾝﾌﾟ・避難救助器具・消火器・防災防火用具・艤装</t>
  </si>
  <si>
    <t>車両・船舶</t>
    <phoneticPr fontId="5"/>
  </si>
  <si>
    <t>自動車・船舶</t>
    <rPh sb="0" eb="3">
      <t>ジドウシャ</t>
    </rPh>
    <rPh sb="4" eb="6">
      <t>センパク</t>
    </rPh>
    <phoneticPr fontId="27"/>
  </si>
  <si>
    <t>乗用・貨物・軽・特殊自動車・船舶</t>
    <rPh sb="0" eb="2">
      <t>ジョウヨウ</t>
    </rPh>
    <rPh sb="3" eb="5">
      <t>カモツ</t>
    </rPh>
    <rPh sb="6" eb="7">
      <t>ケイ</t>
    </rPh>
    <rPh sb="8" eb="10">
      <t>トクシュ</t>
    </rPh>
    <rPh sb="10" eb="13">
      <t>ジドウシャ</t>
    </rPh>
    <rPh sb="14" eb="16">
      <t>センパク</t>
    </rPh>
    <phoneticPr fontId="27"/>
  </si>
  <si>
    <t>二輪</t>
    <rPh sb="0" eb="2">
      <t>ニリン</t>
    </rPh>
    <phoneticPr fontId="27"/>
  </si>
  <si>
    <t>自動二輪車・原付自転車・自転車</t>
    <rPh sb="0" eb="2">
      <t>ジドウ</t>
    </rPh>
    <rPh sb="2" eb="5">
      <t>ニリンシャ</t>
    </rPh>
    <rPh sb="6" eb="8">
      <t>ゲンツキ</t>
    </rPh>
    <rPh sb="8" eb="11">
      <t>ジテンシャ</t>
    </rPh>
    <rPh sb="12" eb="15">
      <t>ジテンシャ</t>
    </rPh>
    <phoneticPr fontId="27"/>
  </si>
  <si>
    <t>自動車部品</t>
    <rPh sb="0" eb="3">
      <t>ジドウシャ</t>
    </rPh>
    <rPh sb="3" eb="5">
      <t>ブヒン</t>
    </rPh>
    <phoneticPr fontId="27"/>
  </si>
  <si>
    <t>部品・ﾀｲﾔ・ﾊﾞｯﾃﾘｰ・電装品・自動車用品</t>
    <rPh sb="0" eb="2">
      <t>ブヒン</t>
    </rPh>
    <rPh sb="14" eb="17">
      <t>デンソウヒン</t>
    </rPh>
    <rPh sb="18" eb="21">
      <t>ジドウシャ</t>
    </rPh>
    <rPh sb="21" eb="23">
      <t>ヨウヒン</t>
    </rPh>
    <phoneticPr fontId="27"/>
  </si>
  <si>
    <t>薬品</t>
    <rPh sb="0" eb="2">
      <t>ヤクヒン</t>
    </rPh>
    <phoneticPr fontId="5"/>
  </si>
  <si>
    <t>医療用薬品</t>
    <rPh sb="0" eb="3">
      <t>イリョウヨウ</t>
    </rPh>
    <rPh sb="3" eb="5">
      <t>ヤクヒン</t>
    </rPh>
    <phoneticPr fontId="27"/>
  </si>
  <si>
    <t>医薬品・ﾜｸﾁﾝ・医療用酸素</t>
    <rPh sb="0" eb="3">
      <t>イヤクヒン</t>
    </rPh>
    <rPh sb="9" eb="12">
      <t>イリョウヨウ</t>
    </rPh>
    <rPh sb="12" eb="14">
      <t>サンソ</t>
    </rPh>
    <phoneticPr fontId="27"/>
  </si>
  <si>
    <t>衛生材料</t>
    <rPh sb="0" eb="2">
      <t>エイセイ</t>
    </rPh>
    <rPh sb="2" eb="4">
      <t>ザイリョウ</t>
    </rPh>
    <phoneticPr fontId="27"/>
  </si>
  <si>
    <t>各種保健衛生材料</t>
    <rPh sb="0" eb="2">
      <t>カクシュ</t>
    </rPh>
    <rPh sb="2" eb="4">
      <t>ホケン</t>
    </rPh>
    <rPh sb="4" eb="6">
      <t>エイセイ</t>
    </rPh>
    <rPh sb="6" eb="8">
      <t>ザイリョウ</t>
    </rPh>
    <phoneticPr fontId="27"/>
  </si>
  <si>
    <t>防疫剤</t>
    <rPh sb="0" eb="2">
      <t>ボウエキ</t>
    </rPh>
    <rPh sb="2" eb="3">
      <t>ザイ</t>
    </rPh>
    <phoneticPr fontId="27"/>
  </si>
  <si>
    <t>殺虫剤・殺鼠剤</t>
    <rPh sb="0" eb="3">
      <t>サッチュウザイ</t>
    </rPh>
    <rPh sb="4" eb="6">
      <t>サッソ</t>
    </rPh>
    <rPh sb="6" eb="7">
      <t>ザイ</t>
    </rPh>
    <phoneticPr fontId="27"/>
  </si>
  <si>
    <t>農業薬品</t>
    <rPh sb="0" eb="2">
      <t>ノウギョウ</t>
    </rPh>
    <rPh sb="2" eb="4">
      <t>ヤクヒン</t>
    </rPh>
    <phoneticPr fontId="27"/>
  </si>
  <si>
    <t>農薬・除草剤</t>
    <rPh sb="0" eb="2">
      <t>ノウヤク</t>
    </rPh>
    <rPh sb="3" eb="6">
      <t>ジョソウザイ</t>
    </rPh>
    <phoneticPr fontId="27"/>
  </si>
  <si>
    <t>工業薬品</t>
    <rPh sb="0" eb="2">
      <t>コウギョウ</t>
    </rPh>
    <rPh sb="2" eb="4">
      <t>ヤクヒン</t>
    </rPh>
    <phoneticPr fontId="27"/>
  </si>
  <si>
    <t>脱臭剤・試薬・工業用ｶﾞｽ・酸素</t>
    <rPh sb="0" eb="3">
      <t>ダッシュウザイ</t>
    </rPh>
    <rPh sb="4" eb="6">
      <t>シヤク</t>
    </rPh>
    <rPh sb="7" eb="10">
      <t>コウギョウヨウ</t>
    </rPh>
    <rPh sb="14" eb="16">
      <t>サンソ</t>
    </rPh>
    <phoneticPr fontId="27"/>
  </si>
  <si>
    <t>燃料</t>
    <rPh sb="0" eb="2">
      <t>ネンリョウ</t>
    </rPh>
    <phoneticPr fontId="5"/>
  </si>
  <si>
    <t>石油製品</t>
    <rPh sb="0" eb="2">
      <t>セキユ</t>
    </rPh>
    <rPh sb="2" eb="4">
      <t>セイヒン</t>
    </rPh>
    <phoneticPr fontId="27"/>
  </si>
  <si>
    <t>ｶﾞｿﾘﾝ・重油・軽油・灯油・潤滑油</t>
    <rPh sb="6" eb="8">
      <t>ジュウユ</t>
    </rPh>
    <rPh sb="9" eb="11">
      <t>ケイユ</t>
    </rPh>
    <rPh sb="12" eb="14">
      <t>トウユ</t>
    </rPh>
    <rPh sb="15" eb="18">
      <t>ジュンカツユ</t>
    </rPh>
    <phoneticPr fontId="27"/>
  </si>
  <si>
    <t>ガス・固体燃料</t>
    <rPh sb="3" eb="5">
      <t>コタイ</t>
    </rPh>
    <rPh sb="5" eb="7">
      <t>ネンリョウ</t>
    </rPh>
    <phoneticPr fontId="27"/>
  </si>
  <si>
    <t>LPG・LNG・石炭・木炭・薪</t>
    <rPh sb="8" eb="10">
      <t>セキタン</t>
    </rPh>
    <rPh sb="11" eb="13">
      <t>モクタン</t>
    </rPh>
    <rPh sb="14" eb="15">
      <t>マキ</t>
    </rPh>
    <phoneticPr fontId="27"/>
  </si>
  <si>
    <t>電力供給</t>
    <rPh sb="0" eb="2">
      <t>デンリョク</t>
    </rPh>
    <rPh sb="2" eb="4">
      <t>キョウキュウ</t>
    </rPh>
    <phoneticPr fontId="27"/>
  </si>
  <si>
    <t>教育用品</t>
    <rPh sb="0" eb="2">
      <t>キョウイク</t>
    </rPh>
    <rPh sb="2" eb="4">
      <t>ヨウヒン</t>
    </rPh>
    <phoneticPr fontId="5"/>
  </si>
  <si>
    <t>学校教材具</t>
    <rPh sb="0" eb="2">
      <t>ガッコウ</t>
    </rPh>
    <rPh sb="2" eb="4">
      <t>キョウザイ</t>
    </rPh>
    <rPh sb="4" eb="5">
      <t>グ</t>
    </rPh>
    <phoneticPr fontId="27"/>
  </si>
  <si>
    <t>学校用教材・保育用教材・教育機器・遊具・ﾐｼﾝ</t>
    <rPh sb="0" eb="2">
      <t>ガッコウ</t>
    </rPh>
    <rPh sb="2" eb="3">
      <t>ヨウ</t>
    </rPh>
    <rPh sb="3" eb="5">
      <t>キョウザイ</t>
    </rPh>
    <rPh sb="6" eb="8">
      <t>ホイク</t>
    </rPh>
    <rPh sb="8" eb="9">
      <t>ヨウ</t>
    </rPh>
    <rPh sb="9" eb="11">
      <t>キョウザイ</t>
    </rPh>
    <rPh sb="12" eb="14">
      <t>キョウイク</t>
    </rPh>
    <rPh sb="14" eb="16">
      <t>キキ</t>
    </rPh>
    <rPh sb="17" eb="19">
      <t>ユウグ</t>
    </rPh>
    <phoneticPr fontId="27"/>
  </si>
  <si>
    <t>教育用図書</t>
    <rPh sb="0" eb="2">
      <t>キョウイク</t>
    </rPh>
    <rPh sb="2" eb="3">
      <t>ヨウ</t>
    </rPh>
    <rPh sb="3" eb="5">
      <t>トショ</t>
    </rPh>
    <phoneticPr fontId="27"/>
  </si>
  <si>
    <t>教育用図書・教育用ﾋﾞﾃﾞｵﾃｰﾌﾟ</t>
    <rPh sb="0" eb="3">
      <t>キョウイクヨウ</t>
    </rPh>
    <rPh sb="3" eb="5">
      <t>トショ</t>
    </rPh>
    <rPh sb="6" eb="9">
      <t>キョウイクヨウ</t>
    </rPh>
    <phoneticPr fontId="27"/>
  </si>
  <si>
    <t>運動具</t>
    <rPh sb="0" eb="3">
      <t>ウンドウグ</t>
    </rPh>
    <phoneticPr fontId="27"/>
  </si>
  <si>
    <t>各種ｽﾎﾟｰﾂ用品</t>
    <rPh sb="0" eb="2">
      <t>カクシュ</t>
    </rPh>
    <rPh sb="7" eb="9">
      <t>ヨウヒン</t>
    </rPh>
    <phoneticPr fontId="27"/>
  </si>
  <si>
    <t>楽器</t>
    <rPh sb="0" eb="2">
      <t>ガッキ</t>
    </rPh>
    <phoneticPr fontId="27"/>
  </si>
  <si>
    <t>楽器・楽譜</t>
    <rPh sb="0" eb="2">
      <t>ガッキ</t>
    </rPh>
    <rPh sb="3" eb="5">
      <t>ガクフ</t>
    </rPh>
    <phoneticPr fontId="27"/>
  </si>
  <si>
    <t>図書類</t>
    <phoneticPr fontId="5"/>
  </si>
  <si>
    <t>書籍・雑誌・新聞・出版・刊行物</t>
    <phoneticPr fontId="5"/>
  </si>
  <si>
    <t>家具・装飾</t>
    <phoneticPr fontId="5"/>
  </si>
  <si>
    <t>スチール家具</t>
    <rPh sb="4" eb="6">
      <t>カグ</t>
    </rPh>
    <phoneticPr fontId="27"/>
  </si>
  <si>
    <t>金庫・ｷｬﾋﾞﾈｯﾄ・机・椅子・ﾛｯｶｰ・黒板</t>
    <rPh sb="0" eb="2">
      <t>キンコ</t>
    </rPh>
    <rPh sb="11" eb="12">
      <t>ツクエ</t>
    </rPh>
    <rPh sb="13" eb="15">
      <t>イス</t>
    </rPh>
    <rPh sb="21" eb="23">
      <t>コクバン</t>
    </rPh>
    <phoneticPr fontId="27"/>
  </si>
  <si>
    <t>木工家具</t>
    <rPh sb="0" eb="2">
      <t>モッコウ</t>
    </rPh>
    <rPh sb="2" eb="4">
      <t>カグ</t>
    </rPh>
    <phoneticPr fontId="27"/>
  </si>
  <si>
    <t>応接ｾｯﾄ</t>
    <rPh sb="0" eb="2">
      <t>オウセツ</t>
    </rPh>
    <phoneticPr fontId="27"/>
  </si>
  <si>
    <t>建具・畳</t>
    <rPh sb="0" eb="2">
      <t>タテグ</t>
    </rPh>
    <rPh sb="3" eb="4">
      <t>タタミ</t>
    </rPh>
    <phoneticPr fontId="27"/>
  </si>
  <si>
    <t>建具・表具・畳</t>
    <rPh sb="0" eb="2">
      <t>タテグ</t>
    </rPh>
    <rPh sb="3" eb="5">
      <t>ヒョウグ</t>
    </rPh>
    <rPh sb="6" eb="7">
      <t>タタミ</t>
    </rPh>
    <phoneticPr fontId="27"/>
  </si>
  <si>
    <t>装飾</t>
    <rPh sb="0" eb="2">
      <t>ソウショク</t>
    </rPh>
    <phoneticPr fontId="27"/>
  </si>
  <si>
    <t>じゅうたん・ｶｰﾃﾝ・ﾌﾞﾗｲﾝﾄﾞ・どん帳・暗幕</t>
    <rPh sb="21" eb="22">
      <t>チョウ</t>
    </rPh>
    <rPh sb="23" eb="25">
      <t>アンマク</t>
    </rPh>
    <phoneticPr fontId="27"/>
  </si>
  <si>
    <t>寝具</t>
    <rPh sb="0" eb="2">
      <t>シング</t>
    </rPh>
    <phoneticPr fontId="27"/>
  </si>
  <si>
    <t>寝具・ﾀｵﾙ</t>
    <rPh sb="0" eb="2">
      <t>シング</t>
    </rPh>
    <phoneticPr fontId="27"/>
  </si>
  <si>
    <t>縫製</t>
    <phoneticPr fontId="5"/>
  </si>
  <si>
    <t>衣料品</t>
    <rPh sb="0" eb="3">
      <t>イリョウヒン</t>
    </rPh>
    <phoneticPr fontId="27"/>
  </si>
  <si>
    <t>制服・作業服・白衣・帽子</t>
    <rPh sb="0" eb="2">
      <t>セイフク</t>
    </rPh>
    <rPh sb="3" eb="6">
      <t>サギョウフク</t>
    </rPh>
    <rPh sb="7" eb="9">
      <t>ハクイ</t>
    </rPh>
    <rPh sb="10" eb="12">
      <t>ボウシ</t>
    </rPh>
    <phoneticPr fontId="27"/>
  </si>
  <si>
    <t>ゴム・皮革製品</t>
    <rPh sb="3" eb="4">
      <t>カワ</t>
    </rPh>
    <rPh sb="4" eb="5">
      <t>カワ</t>
    </rPh>
    <rPh sb="5" eb="7">
      <t>セイヒン</t>
    </rPh>
    <phoneticPr fontId="27"/>
  </si>
  <si>
    <t>靴・かばん・手袋・雨衣・傘</t>
    <rPh sb="0" eb="1">
      <t>クツ</t>
    </rPh>
    <rPh sb="6" eb="8">
      <t>テブクロ</t>
    </rPh>
    <rPh sb="9" eb="10">
      <t>アメ</t>
    </rPh>
    <rPh sb="10" eb="11">
      <t>イ</t>
    </rPh>
    <rPh sb="12" eb="13">
      <t>カサ</t>
    </rPh>
    <phoneticPr fontId="27"/>
  </si>
  <si>
    <t>帆布</t>
    <rPh sb="0" eb="2">
      <t>ホヌノ</t>
    </rPh>
    <phoneticPr fontId="27"/>
  </si>
  <si>
    <t>ﾃﾝﾄ・ｼｰﾄ・土のう袋</t>
    <rPh sb="8" eb="9">
      <t>ド</t>
    </rPh>
    <rPh sb="11" eb="12">
      <t>フクロ</t>
    </rPh>
    <phoneticPr fontId="27"/>
  </si>
  <si>
    <t>旗</t>
    <rPh sb="0" eb="1">
      <t>ハタ</t>
    </rPh>
    <phoneticPr fontId="27"/>
  </si>
  <si>
    <t>懸垂幕・のぼり・旗</t>
    <rPh sb="0" eb="1">
      <t>カ</t>
    </rPh>
    <rPh sb="1" eb="2">
      <t>タ</t>
    </rPh>
    <rPh sb="2" eb="3">
      <t>マク</t>
    </rPh>
    <rPh sb="8" eb="9">
      <t>ハタ</t>
    </rPh>
    <phoneticPr fontId="27"/>
  </si>
  <si>
    <t>建材</t>
    <rPh sb="0" eb="2">
      <t>ケンザイ</t>
    </rPh>
    <phoneticPr fontId="5"/>
  </si>
  <si>
    <t>土石・二次製品</t>
    <rPh sb="0" eb="2">
      <t>ドセキ</t>
    </rPh>
    <rPh sb="3" eb="5">
      <t>ニジ</t>
    </rPh>
    <rPh sb="5" eb="7">
      <t>セイヒン</t>
    </rPh>
    <phoneticPr fontId="27"/>
  </si>
  <si>
    <t>砂・砂利・真砂土・赤土・ﾚﾝｶﾞ</t>
    <rPh sb="0" eb="1">
      <t>スナ</t>
    </rPh>
    <rPh sb="2" eb="4">
      <t>ジャリ</t>
    </rPh>
    <rPh sb="5" eb="6">
      <t>マ</t>
    </rPh>
    <rPh sb="6" eb="7">
      <t>サ</t>
    </rPh>
    <rPh sb="7" eb="8">
      <t>ツチ</t>
    </rPh>
    <rPh sb="9" eb="11">
      <t>アカツチ</t>
    </rPh>
    <phoneticPr fontId="27"/>
  </si>
  <si>
    <t>セメント・二次製品</t>
    <rPh sb="5" eb="7">
      <t>ニジ</t>
    </rPh>
    <rPh sb="7" eb="9">
      <t>セイヒン</t>
    </rPh>
    <phoneticPr fontId="27"/>
  </si>
  <si>
    <t>ｾﾒﾝﾄ・ｺﾝｸﾘｰﾄ・ｺﾝｸﾘｰﾄﾌﾞﾛｯｸ・下水道用製品・杭・石灰</t>
    <rPh sb="24" eb="27">
      <t>ゲスイドウ</t>
    </rPh>
    <rPh sb="27" eb="28">
      <t>ヨウ</t>
    </rPh>
    <rPh sb="28" eb="30">
      <t>セイヒン</t>
    </rPh>
    <rPh sb="31" eb="32">
      <t>クイ</t>
    </rPh>
    <rPh sb="33" eb="35">
      <t>セッカイ</t>
    </rPh>
    <phoneticPr fontId="27"/>
  </si>
  <si>
    <t>木材</t>
    <rPh sb="0" eb="2">
      <t>モクザイ</t>
    </rPh>
    <phoneticPr fontId="27"/>
  </si>
  <si>
    <t>木材・竹材・合板・丸太</t>
    <rPh sb="0" eb="2">
      <t>モクザイ</t>
    </rPh>
    <rPh sb="3" eb="4">
      <t>タケ</t>
    </rPh>
    <rPh sb="4" eb="5">
      <t>ザイ</t>
    </rPh>
    <rPh sb="6" eb="8">
      <t>ゴウバン</t>
    </rPh>
    <rPh sb="9" eb="11">
      <t>マルタ</t>
    </rPh>
    <phoneticPr fontId="27"/>
  </si>
  <si>
    <t>鉄鋼</t>
    <rPh sb="0" eb="2">
      <t>テッコウ</t>
    </rPh>
    <phoneticPr fontId="27"/>
  </si>
  <si>
    <t>鋼材・ﾊﾟｲﾌﾟ・ﾜｲﾔｰﾛｰﾌﾟ・ﾊﾟｲﾌﾟ足場・ｸﾞﾚｰﾁﾝｸﾞ</t>
    <rPh sb="0" eb="2">
      <t>コウザイ</t>
    </rPh>
    <rPh sb="23" eb="25">
      <t>アシバ</t>
    </rPh>
    <phoneticPr fontId="27"/>
  </si>
  <si>
    <t>樹脂・ガラス</t>
    <rPh sb="0" eb="2">
      <t>ジュシ</t>
    </rPh>
    <phoneticPr fontId="27"/>
  </si>
  <si>
    <t>塩ﾋﾞ・ﾌﾟﾗｽﾁｯｸ管・ｶﾞﾗｽ</t>
    <rPh sb="0" eb="1">
      <t>エン</t>
    </rPh>
    <rPh sb="11" eb="12">
      <t>カン</t>
    </rPh>
    <phoneticPr fontId="27"/>
  </si>
  <si>
    <t>塗料</t>
    <rPh sb="0" eb="2">
      <t>トリョウ</t>
    </rPh>
    <phoneticPr fontId="27"/>
  </si>
  <si>
    <t>融雪剤</t>
    <rPh sb="0" eb="2">
      <t>ユウセツ</t>
    </rPh>
    <rPh sb="2" eb="3">
      <t>ザイ</t>
    </rPh>
    <phoneticPr fontId="27"/>
  </si>
  <si>
    <t>園芸</t>
    <rPh sb="0" eb="2">
      <t>エンゲイ</t>
    </rPh>
    <phoneticPr fontId="5"/>
  </si>
  <si>
    <t>園芸資材</t>
  </si>
  <si>
    <t>鉢・ﾌﾗﾜｰﾎﾞｯｸｽ</t>
    <phoneticPr fontId="5"/>
  </si>
  <si>
    <t>食品</t>
    <rPh sb="0" eb="2">
      <t>ショクヒン</t>
    </rPh>
    <phoneticPr fontId="5"/>
  </si>
  <si>
    <t>食料品</t>
    <rPh sb="0" eb="3">
      <t>ショクリョウヒン</t>
    </rPh>
    <phoneticPr fontId="5"/>
  </si>
  <si>
    <t>雑貨・百貨</t>
    <phoneticPr fontId="5"/>
  </si>
  <si>
    <t>記念品</t>
    <rPh sb="0" eb="3">
      <t>キネンヒン</t>
    </rPh>
    <phoneticPr fontId="27"/>
  </si>
  <si>
    <t>ﾊﾞｯｼﾞ・ｶｯﾌﾟ・ﾄﾛﾌｨｰ・楯・ﾈｰﾑﾌﾟﾚｰﾄ・ﾜｯﾍﾟﾝ</t>
    <rPh sb="17" eb="18">
      <t>タテ</t>
    </rPh>
    <phoneticPr fontId="27"/>
  </si>
  <si>
    <t>荒物・雑貨</t>
    <rPh sb="0" eb="2">
      <t>アラモノ</t>
    </rPh>
    <rPh sb="3" eb="5">
      <t>ザッカ</t>
    </rPh>
    <phoneticPr fontId="27"/>
  </si>
  <si>
    <t>家庭金物・陶磁器・ﾎﾟﾘ袋・清掃用具・工具・ﾄｲﾚｯﾄﾍﾟｰﾊﾟｰ</t>
    <rPh sb="0" eb="2">
      <t>カテイ</t>
    </rPh>
    <rPh sb="2" eb="4">
      <t>カナモノ</t>
    </rPh>
    <rPh sb="5" eb="8">
      <t>トウジキ</t>
    </rPh>
    <rPh sb="12" eb="13">
      <t>フクロ</t>
    </rPh>
    <rPh sb="14" eb="16">
      <t>セイソウ</t>
    </rPh>
    <rPh sb="16" eb="18">
      <t>ヨウグ</t>
    </rPh>
    <rPh sb="19" eb="21">
      <t>コウグ</t>
    </rPh>
    <phoneticPr fontId="27"/>
  </si>
  <si>
    <t>生花・造花</t>
    <rPh sb="0" eb="2">
      <t>イケバナ</t>
    </rPh>
    <rPh sb="3" eb="5">
      <t>ゾウカ</t>
    </rPh>
    <phoneticPr fontId="27"/>
  </si>
  <si>
    <t>買受け 希望営業品目、実績高</t>
    <rPh sb="0" eb="1">
      <t>カ</t>
    </rPh>
    <rPh sb="1" eb="2">
      <t>ウ</t>
    </rPh>
    <rPh sb="4" eb="6">
      <t>キボウ</t>
    </rPh>
    <rPh sb="6" eb="8">
      <t>エイギョウ</t>
    </rPh>
    <rPh sb="8" eb="10">
      <t>ヒンモク</t>
    </rPh>
    <rPh sb="11" eb="13">
      <t>ジッセキ</t>
    </rPh>
    <rPh sb="13" eb="14">
      <t>ダカ</t>
    </rPh>
    <phoneticPr fontId="6"/>
  </si>
  <si>
    <t>買受け</t>
    <rPh sb="0" eb="2">
      <t>カイウ</t>
    </rPh>
    <phoneticPr fontId="5"/>
  </si>
  <si>
    <t>物品</t>
    <rPh sb="0" eb="2">
      <t>ブッピン</t>
    </rPh>
    <phoneticPr fontId="5"/>
  </si>
  <si>
    <t>鉄屑・非鉄金属屑・機械工具・古紙・家具</t>
    <phoneticPr fontId="5"/>
  </si>
  <si>
    <t>車両</t>
    <rPh sb="0" eb="2">
      <t>シャリョウ</t>
    </rPh>
    <phoneticPr fontId="5"/>
  </si>
  <si>
    <t>役務提供 希望営業品目、実績高</t>
    <rPh sb="0" eb="2">
      <t>エキム</t>
    </rPh>
    <rPh sb="2" eb="4">
      <t>テイキョウ</t>
    </rPh>
    <rPh sb="5" eb="7">
      <t>キボウ</t>
    </rPh>
    <rPh sb="7" eb="9">
      <t>エイギョウ</t>
    </rPh>
    <rPh sb="9" eb="11">
      <t>ヒンモク</t>
    </rPh>
    <rPh sb="12" eb="14">
      <t>ジッセキ</t>
    </rPh>
    <rPh sb="14" eb="15">
      <t>ダカ</t>
    </rPh>
    <phoneticPr fontId="6"/>
  </si>
  <si>
    <t>建物等の保守管理</t>
    <phoneticPr fontId="5"/>
  </si>
  <si>
    <t>清掃</t>
    <rPh sb="0" eb="2">
      <t>セイソウ</t>
    </rPh>
    <phoneticPr fontId="21"/>
  </si>
  <si>
    <t>建物・貯水槽</t>
    <rPh sb="0" eb="2">
      <t>タテモノ</t>
    </rPh>
    <rPh sb="3" eb="6">
      <t>チョスイソウ</t>
    </rPh>
    <phoneticPr fontId="21"/>
  </si>
  <si>
    <t>人的警備</t>
    <rPh sb="0" eb="2">
      <t>ジンテキ</t>
    </rPh>
    <rPh sb="2" eb="4">
      <t>ケイビ</t>
    </rPh>
    <phoneticPr fontId="21"/>
  </si>
  <si>
    <t>機械警備</t>
    <rPh sb="0" eb="2">
      <t>キカイ</t>
    </rPh>
    <rPh sb="2" eb="4">
      <t>ケイビ</t>
    </rPh>
    <phoneticPr fontId="21"/>
  </si>
  <si>
    <t>廃棄物処理・収集・運搬</t>
    <rPh sb="0" eb="3">
      <t>ハイキブツ</t>
    </rPh>
    <rPh sb="3" eb="5">
      <t>ショリ</t>
    </rPh>
    <rPh sb="6" eb="8">
      <t>シュウシュウ</t>
    </rPh>
    <rPh sb="9" eb="11">
      <t>ウンパン</t>
    </rPh>
    <phoneticPr fontId="21"/>
  </si>
  <si>
    <t>一般廃棄物（廿日市･大野･佐伯･吉和･宮島）・産業廃棄物</t>
    <rPh sb="0" eb="2">
      <t>イッパン</t>
    </rPh>
    <rPh sb="2" eb="5">
      <t>ハイキブツ</t>
    </rPh>
    <rPh sb="6" eb="9">
      <t>ハツカイチ</t>
    </rPh>
    <rPh sb="10" eb="12">
      <t>オオノ</t>
    </rPh>
    <rPh sb="13" eb="15">
      <t>サイキ</t>
    </rPh>
    <rPh sb="16" eb="18">
      <t>ヨシワ</t>
    </rPh>
    <rPh sb="19" eb="21">
      <t>ミヤジマ</t>
    </rPh>
    <rPh sb="23" eb="25">
      <t>サンギョウ</t>
    </rPh>
    <rPh sb="25" eb="28">
      <t>ハイキブツ</t>
    </rPh>
    <phoneticPr fontId="21"/>
  </si>
  <si>
    <t>浄化槽保守</t>
    <rPh sb="0" eb="3">
      <t>ジョウカソウ</t>
    </rPh>
    <rPh sb="3" eb="5">
      <t>ホシュ</t>
    </rPh>
    <phoneticPr fontId="21"/>
  </si>
  <si>
    <t>点検・清掃</t>
    <rPh sb="0" eb="2">
      <t>テンケン</t>
    </rPh>
    <rPh sb="3" eb="5">
      <t>セイソウ</t>
    </rPh>
    <phoneticPr fontId="21"/>
  </si>
  <si>
    <t>殺虫消毒・駆除</t>
    <rPh sb="0" eb="2">
      <t>サッチュウ</t>
    </rPh>
    <rPh sb="2" eb="4">
      <t>ショウドク</t>
    </rPh>
    <rPh sb="5" eb="7">
      <t>クジョ</t>
    </rPh>
    <phoneticPr fontId="21"/>
  </si>
  <si>
    <t>機械設備保守（一般建築物）</t>
    <rPh sb="0" eb="2">
      <t>キカイ</t>
    </rPh>
    <rPh sb="2" eb="4">
      <t>セツビ</t>
    </rPh>
    <rPh sb="4" eb="6">
      <t>ホシュ</t>
    </rPh>
    <phoneticPr fontId="21"/>
  </si>
  <si>
    <t>ｴﾚﾍﾞｰﾀｰ・電気・給排水・電話交換設備</t>
    <rPh sb="8" eb="9">
      <t>キ</t>
    </rPh>
    <rPh sb="9" eb="10">
      <t>・</t>
    </rPh>
    <rPh sb="10" eb="13">
      <t>キュウハイスイ</t>
    </rPh>
    <rPh sb="13" eb="14">
      <t>・</t>
    </rPh>
    <rPh sb="14" eb="16">
      <t>デンワ</t>
    </rPh>
    <rPh sb="16" eb="18">
      <t>コウカン</t>
    </rPh>
    <rPh sb="18" eb="20">
      <t>セツビ</t>
    </rPh>
    <phoneticPr fontId="21"/>
  </si>
  <si>
    <t>機械設備保守（処理場）</t>
    <rPh sb="0" eb="2">
      <t>キカイ</t>
    </rPh>
    <rPh sb="2" eb="4">
      <t>セツビ</t>
    </rPh>
    <rPh sb="4" eb="6">
      <t>ホシュ</t>
    </rPh>
    <rPh sb="7" eb="10">
      <t>ショリジョウ</t>
    </rPh>
    <phoneticPr fontId="21"/>
  </si>
  <si>
    <t>ﾎﾟﾝﾌﾟ場・処理場設備</t>
    <rPh sb="5" eb="6">
      <t>ジョウ</t>
    </rPh>
    <rPh sb="7" eb="10">
      <t>ショリジョウ</t>
    </rPh>
    <rPh sb="10" eb="12">
      <t>セツビ</t>
    </rPh>
    <phoneticPr fontId="21"/>
  </si>
  <si>
    <t>消防設備保守</t>
    <rPh sb="0" eb="2">
      <t>ショウボウ</t>
    </rPh>
    <rPh sb="2" eb="4">
      <t>セツビ</t>
    </rPh>
    <rPh sb="4" eb="6">
      <t>ホシュ</t>
    </rPh>
    <phoneticPr fontId="21"/>
  </si>
  <si>
    <t>環境測定</t>
    <rPh sb="0" eb="2">
      <t>カンキョウ</t>
    </rPh>
    <rPh sb="2" eb="4">
      <t>ソクテイ</t>
    </rPh>
    <phoneticPr fontId="21"/>
  </si>
  <si>
    <t>水質・空気環境</t>
    <rPh sb="0" eb="2">
      <t>スイシツ</t>
    </rPh>
    <rPh sb="3" eb="5">
      <t>クウキ</t>
    </rPh>
    <rPh sb="5" eb="7">
      <t>カンキョウ</t>
    </rPh>
    <phoneticPr fontId="21"/>
  </si>
  <si>
    <t>電話交換</t>
    <rPh sb="0" eb="2">
      <t>デンワ</t>
    </rPh>
    <rPh sb="2" eb="4">
      <t>コウカン</t>
    </rPh>
    <phoneticPr fontId="21"/>
  </si>
  <si>
    <t>事務機器等の保守</t>
    <rPh sb="0" eb="2">
      <t>ジム</t>
    </rPh>
    <rPh sb="2" eb="4">
      <t>キキ</t>
    </rPh>
    <rPh sb="4" eb="5">
      <t>トウ</t>
    </rPh>
    <rPh sb="6" eb="8">
      <t>ホシュ</t>
    </rPh>
    <phoneticPr fontId="21"/>
  </si>
  <si>
    <t>OA機器・複写機</t>
    <rPh sb="2" eb="4">
      <t>キキ</t>
    </rPh>
    <rPh sb="5" eb="8">
      <t>フクシャキ</t>
    </rPh>
    <phoneticPr fontId="21"/>
  </si>
  <si>
    <t>修理</t>
    <rPh sb="0" eb="2">
      <t>シュウリ</t>
    </rPh>
    <phoneticPr fontId="21"/>
  </si>
  <si>
    <t>事務機器・車両・船舶</t>
    <rPh sb="0" eb="2">
      <t>ジム</t>
    </rPh>
    <rPh sb="2" eb="4">
      <t>キキ</t>
    </rPh>
    <rPh sb="5" eb="7">
      <t>シャリョウ</t>
    </rPh>
    <rPh sb="8" eb="10">
      <t>センパク</t>
    </rPh>
    <phoneticPr fontId="21"/>
  </si>
  <si>
    <t>賃貸借</t>
    <phoneticPr fontId="5"/>
  </si>
  <si>
    <t>催事品</t>
    <rPh sb="0" eb="2">
      <t>サイジ</t>
    </rPh>
    <rPh sb="2" eb="3">
      <t>ヒン</t>
    </rPh>
    <phoneticPr fontId="21"/>
  </si>
  <si>
    <t>ﾃﾝﾄ</t>
    <phoneticPr fontId="5"/>
  </si>
  <si>
    <t>清掃用具</t>
    <rPh sb="0" eb="2">
      <t>セイソウ</t>
    </rPh>
    <rPh sb="2" eb="4">
      <t>ヨウグ</t>
    </rPh>
    <phoneticPr fontId="21"/>
  </si>
  <si>
    <t>掃除機・ﾓｯﾌﾟ</t>
    <phoneticPr fontId="5"/>
  </si>
  <si>
    <t>植木</t>
    <rPh sb="0" eb="2">
      <t>ウエキ</t>
    </rPh>
    <phoneticPr fontId="21"/>
  </si>
  <si>
    <t>機械器具</t>
    <rPh sb="0" eb="2">
      <t>キカイ</t>
    </rPh>
    <rPh sb="2" eb="4">
      <t>キグ</t>
    </rPh>
    <phoneticPr fontId="21"/>
  </si>
  <si>
    <t>OA機器・複写機・自動車・冷暖房機器・医療機器</t>
    <phoneticPr fontId="5"/>
  </si>
  <si>
    <t>調査・研究</t>
    <phoneticPr fontId="5"/>
  </si>
  <si>
    <t>経済調査・経営分析・計画策定・環境ｱｾｽﾒﾝﾄ・交通量調査・世論調査</t>
    <phoneticPr fontId="5"/>
  </si>
  <si>
    <t>検査</t>
    <phoneticPr fontId="5"/>
  </si>
  <si>
    <t>水質検査・理化学検査・騒音測定・振動測定・土壌分析</t>
    <phoneticPr fontId="5"/>
  </si>
  <si>
    <t>情報・通信</t>
    <phoneticPr fontId="5"/>
  </si>
  <si>
    <t>データ入力</t>
    <phoneticPr fontId="5"/>
  </si>
  <si>
    <t>ﾊﾟｿｺﾝ・光ﾃﾞｨｽｸ等の入力</t>
    <phoneticPr fontId="5"/>
  </si>
  <si>
    <t>ｼｽﾃﾑ設計・開発</t>
    <phoneticPr fontId="5"/>
  </si>
  <si>
    <t>集計・受託計算</t>
    <phoneticPr fontId="5"/>
  </si>
  <si>
    <t>電気通信回線ｻｰﾋﾞｽ</t>
    <phoneticPr fontId="5"/>
  </si>
  <si>
    <t>映画・広告催物類</t>
    <phoneticPr fontId="5"/>
  </si>
  <si>
    <t>映画・ﾋﾞﾃﾞｵ製作</t>
    <phoneticPr fontId="5"/>
  </si>
  <si>
    <t>教育・広報・記録</t>
    <phoneticPr fontId="5"/>
  </si>
  <si>
    <t>イベント企画</t>
    <phoneticPr fontId="5"/>
  </si>
  <si>
    <t>会場設営</t>
    <phoneticPr fontId="5"/>
  </si>
  <si>
    <t>広告・ﾃﾞｻﾞｲﾝ考案</t>
    <phoneticPr fontId="5"/>
  </si>
  <si>
    <t>写真・製図</t>
    <phoneticPr fontId="5"/>
  </si>
  <si>
    <t>写真撮影・ｺﾋﾟｰ・ﾄﾚｰｽ・航空写真</t>
    <phoneticPr fontId="5"/>
  </si>
  <si>
    <t>運送</t>
    <phoneticPr fontId="5"/>
  </si>
  <si>
    <t>ﾀｸｼｰ・ﾊｲﾔｰ</t>
    <phoneticPr fontId="5"/>
  </si>
  <si>
    <t>荷造り・運送</t>
    <phoneticPr fontId="5"/>
  </si>
  <si>
    <t>自動車運転代行</t>
    <phoneticPr fontId="5"/>
  </si>
  <si>
    <t>翻訳・通訳</t>
    <phoneticPr fontId="5"/>
  </si>
  <si>
    <t>翻訳</t>
    <phoneticPr fontId="5"/>
  </si>
  <si>
    <t>通訳</t>
    <phoneticPr fontId="5"/>
  </si>
  <si>
    <t>記録</t>
    <phoneticPr fontId="5"/>
  </si>
  <si>
    <t>速記・ﾃｰﾌﾟの記録編集・議事録作成</t>
    <phoneticPr fontId="5"/>
  </si>
  <si>
    <t>その他</t>
    <phoneticPr fontId="5"/>
  </si>
  <si>
    <t>ｸﾘｰﾆﾝｸﾞ</t>
    <phoneticPr fontId="5"/>
  </si>
  <si>
    <t>給食業務</t>
    <phoneticPr fontId="5"/>
  </si>
  <si>
    <t>人材派遣</t>
    <phoneticPr fontId="5"/>
  </si>
  <si>
    <t>介護ｻｰﾋﾞｽ・医事業務・研修</t>
    <phoneticPr fontId="5"/>
  </si>
  <si>
    <t>検針</t>
    <phoneticPr fontId="5"/>
  </si>
  <si>
    <t>実績高合計</t>
    <rPh sb="0" eb="3">
      <t>ジッセキダカ</t>
    </rPh>
    <rPh sb="3" eb="5">
      <t>ゴウケイ</t>
    </rPh>
    <phoneticPr fontId="6"/>
  </si>
  <si>
    <t>直前２年度分決算（千円）</t>
    <phoneticPr fontId="5"/>
  </si>
  <si>
    <t>直前１年度分決算（千円）</t>
    <phoneticPr fontId="5"/>
  </si>
  <si>
    <t>希望営業品目の合計</t>
    <rPh sb="0" eb="2">
      <t>キボウ</t>
    </rPh>
    <rPh sb="2" eb="4">
      <t>エイギョウ</t>
    </rPh>
    <rPh sb="4" eb="6">
      <t>ヒンモク</t>
    </rPh>
    <rPh sb="7" eb="9">
      <t>ゴウケイ</t>
    </rPh>
    <phoneticPr fontId="5"/>
  </si>
  <si>
    <t>希望外</t>
    <rPh sb="0" eb="2">
      <t>キボウ</t>
    </rPh>
    <rPh sb="2" eb="3">
      <t>ガイ</t>
    </rPh>
    <phoneticPr fontId="5"/>
  </si>
  <si>
    <t>合計</t>
    <rPh sb="0" eb="2">
      <t>ゴウケイ</t>
    </rPh>
    <phoneticPr fontId="5"/>
  </si>
  <si>
    <t>主要設備</t>
    <rPh sb="0" eb="2">
      <t>シュヨウ</t>
    </rPh>
    <rPh sb="2" eb="4">
      <t>セツビ</t>
    </rPh>
    <phoneticPr fontId="5"/>
  </si>
  <si>
    <t>営業に関する許可・認可・登録等</t>
    <rPh sb="0" eb="2">
      <t>エイギョウ</t>
    </rPh>
    <rPh sb="3" eb="4">
      <t>カン</t>
    </rPh>
    <rPh sb="6" eb="8">
      <t>キョカ</t>
    </rPh>
    <rPh sb="9" eb="11">
      <t>ニンカ</t>
    </rPh>
    <rPh sb="12" eb="14">
      <t>トウロク</t>
    </rPh>
    <rPh sb="14" eb="15">
      <t>トウ</t>
    </rPh>
    <phoneticPr fontId="5"/>
  </si>
  <si>
    <t>(1)～(3)で登録を希望する品目等において、営業に関する許可・認可・登録等が必要な場合は、「許可・認可・登録等の名称」、「許可等番号」、「許可等期限日」を入力してください。</t>
    <rPh sb="15" eb="16">
      <t>シナ</t>
    </rPh>
    <rPh sb="17" eb="18">
      <t>トウ</t>
    </rPh>
    <rPh sb="23" eb="25">
      <t>エイギョウ</t>
    </rPh>
    <rPh sb="26" eb="27">
      <t>カン</t>
    </rPh>
    <rPh sb="29" eb="31">
      <t>キョカ</t>
    </rPh>
    <rPh sb="32" eb="34">
      <t>ニンカ</t>
    </rPh>
    <rPh sb="35" eb="37">
      <t>トウロク</t>
    </rPh>
    <rPh sb="37" eb="38">
      <t>トウ</t>
    </rPh>
    <rPh sb="39" eb="41">
      <t>ヒツヨウ</t>
    </rPh>
    <rPh sb="42" eb="44">
      <t>バアイ</t>
    </rPh>
    <rPh sb="62" eb="64">
      <t>キョカ</t>
    </rPh>
    <rPh sb="64" eb="65">
      <t>トウ</t>
    </rPh>
    <rPh sb="65" eb="67">
      <t>バンゴウ</t>
    </rPh>
    <rPh sb="70" eb="72">
      <t>キョカ</t>
    </rPh>
    <rPh sb="72" eb="73">
      <t>トウ</t>
    </rPh>
    <rPh sb="73" eb="76">
      <t>キゲンビ</t>
    </rPh>
    <rPh sb="78" eb="80">
      <t>ニュウリョク</t>
    </rPh>
    <phoneticPr fontId="5"/>
  </si>
  <si>
    <t>許可・認可・登録等の名称</t>
    <phoneticPr fontId="5"/>
  </si>
  <si>
    <t>許可等番号</t>
    <phoneticPr fontId="5"/>
  </si>
  <si>
    <t>廿日市市で行われる物品の販売、製造請負、買受け及び役務提供に係る競争入札に参加する資格の審査を申請します。</t>
    <phoneticPr fontId="5"/>
  </si>
  <si>
    <t>例)2025/4/1、R7/4/1</t>
    <phoneticPr fontId="5"/>
  </si>
  <si>
    <t>例)2025/4/1</t>
    <phoneticPr fontId="5"/>
  </si>
  <si>
    <t>直前２か年間の年間平均実績高
（千円）</t>
    <phoneticPr fontId="5"/>
  </si>
  <si>
    <t>都道府県から入力してください。　例)○○県○○○市１－２－３　全て全角で丁目、番地等はハイフンで入力してください。</t>
    <phoneticPr fontId="5"/>
  </si>
  <si>
    <t>リストから該当するものを選択してください。従業員が廿日市市内に居住していて、特別徴収を行っているときは「有」を選択してください。</t>
    <rPh sb="5" eb="7">
      <t>ガイトウ</t>
    </rPh>
    <rPh sb="12" eb="14">
      <t>センタク</t>
    </rPh>
    <phoneticPr fontId="5"/>
  </si>
  <si>
    <t>千円未満は切り捨ててください。
決算を百万円単位で行っているときは、百万円未満切り捨ての上で、千円単位に直して記入してください。　例)123(百万円)→123,000(千円)</t>
    <rPh sb="0" eb="4">
      <t>センエンミマン</t>
    </rPh>
    <rPh sb="5" eb="6">
      <t>キ</t>
    </rPh>
    <rPh sb="7" eb="8">
      <t>ス</t>
    </rPh>
    <phoneticPr fontId="5"/>
  </si>
  <si>
    <r>
      <t xml:space="preserve">役務提供について、「希望順位」「取扱品名等」「実績高」欄を入力してください。
「希望順位」欄には、登録を希望する品目等の順位を1から45まで順に半角数字で入力してください。
</t>
    </r>
    <r>
      <rPr>
        <sz val="10"/>
        <rFont val="ＭＳ ゴシック"/>
        <family val="3"/>
        <charset val="128"/>
      </rPr>
      <t>希望順位を付けた品目については、取り扱う品目等を、「取扱品名等（例）」欄を参考に、「取扱品名等」欄に入力してください。
「小分類」に挙げられていない項目を希望するときは、「その他」を希望して「取扱品名等」欄に具体的な内容を入力してください。
順位を付けた品目の「大分類」についての実績高を、「直前２年度分決算（千円）」「直前１年度分決算（千円）」欄に入力してください。
実績高の金額はいずれも消費税及び地方消費税を含まない額を千円単位で入力してください。</t>
    </r>
    <r>
      <rPr>
        <sz val="10"/>
        <color rgb="FFFF0000"/>
        <rFont val="ＭＳ ゴシック"/>
        <family val="3"/>
        <charset val="128"/>
      </rPr>
      <t xml:space="preserve">
</t>
    </r>
    <r>
      <rPr>
        <sz val="10"/>
        <rFont val="ＭＳ ゴシック"/>
        <family val="3"/>
        <charset val="128"/>
      </rPr>
      <t>決算を百万円単位で行っているときは、百万円未満切り捨ての上で、千円単位に直して記入してください。　例)123（百万円）→123,000（千円）
なお、経理の都合上、実績高が複数の分類にまたがって計上されている場合は、どれか一つにまとめて記載した上で、他を「0」としてください。
また、添付する財務諸表類の欄外にその旨を記載してください。記載例は手引を参照してください。</t>
    </r>
    <rPh sb="0" eb="4">
      <t>エキムテイキョウ</t>
    </rPh>
    <rPh sb="10" eb="12">
      <t>キボウ</t>
    </rPh>
    <rPh sb="12" eb="14">
      <t>ジュンイ</t>
    </rPh>
    <rPh sb="16" eb="21">
      <t>トリアツカイヒンメイナド</t>
    </rPh>
    <rPh sb="23" eb="26">
      <t>ジッセキダカ</t>
    </rPh>
    <rPh sb="27" eb="28">
      <t>ラン</t>
    </rPh>
    <rPh sb="29" eb="31">
      <t>ニュウリョク</t>
    </rPh>
    <rPh sb="56" eb="58">
      <t>ヒンモク</t>
    </rPh>
    <rPh sb="58" eb="59">
      <t>トウ</t>
    </rPh>
    <rPh sb="60" eb="62">
      <t>ジュンイ</t>
    </rPh>
    <rPh sb="72" eb="74">
      <t>ハンカク</t>
    </rPh>
    <rPh sb="74" eb="76">
      <t>スウジ</t>
    </rPh>
    <rPh sb="77" eb="79">
      <t>ニュウリョク</t>
    </rPh>
    <rPh sb="87" eb="89">
      <t>キボウ</t>
    </rPh>
    <rPh sb="89" eb="91">
      <t>ジュンイ</t>
    </rPh>
    <rPh sb="92" eb="93">
      <t>ツ</t>
    </rPh>
    <rPh sb="95" eb="97">
      <t>ヒンモク</t>
    </rPh>
    <rPh sb="103" eb="104">
      <t>ト</t>
    </rPh>
    <rPh sb="105" eb="106">
      <t>アツカ</t>
    </rPh>
    <rPh sb="107" eb="109">
      <t>ヒンモク</t>
    </rPh>
    <rPh sb="109" eb="110">
      <t>トウ</t>
    </rPh>
    <rPh sb="122" eb="123">
      <t>ラン</t>
    </rPh>
    <rPh sb="124" eb="126">
      <t>サンコウ</t>
    </rPh>
    <rPh sb="129" eb="134">
      <t>トリアツカイヒンメイナド</t>
    </rPh>
    <rPh sb="135" eb="136">
      <t>ラン</t>
    </rPh>
    <rPh sb="148" eb="151">
      <t>ショウブンルイ</t>
    </rPh>
    <rPh sb="153" eb="154">
      <t>ア</t>
    </rPh>
    <rPh sb="189" eb="190">
      <t>ラン</t>
    </rPh>
    <rPh sb="191" eb="194">
      <t>グタイテキ</t>
    </rPh>
    <rPh sb="195" eb="197">
      <t>ナイヨウ</t>
    </rPh>
    <rPh sb="198" eb="200">
      <t>ニュウリョク</t>
    </rPh>
    <rPh sb="218" eb="219">
      <t>ダイ</t>
    </rPh>
    <rPh sb="219" eb="221">
      <t>ブンルイ</t>
    </rPh>
    <rPh sb="227" eb="230">
      <t>ジッセキダカ</t>
    </rPh>
    <rPh sb="260" eb="261">
      <t>ラン</t>
    </rPh>
    <rPh sb="262" eb="264">
      <t>ニュウリョク</t>
    </rPh>
    <rPh sb="272" eb="275">
      <t>ジッセキダカ</t>
    </rPh>
    <rPh sb="276" eb="278">
      <t>キンガク</t>
    </rPh>
    <rPh sb="300" eb="304">
      <t>センエンタンイ</t>
    </rPh>
    <rPh sb="305" eb="307">
      <t>ニュウリョク</t>
    </rPh>
    <phoneticPr fontId="25"/>
  </si>
  <si>
    <r>
      <t xml:space="preserve">買受けについて、「希望順位」「取扱品名等」「実績高」欄を入力してください。
「希望順位」欄には、登録を希望する品目等の順位を1から3まで順に半角数字で入力してください。
</t>
    </r>
    <r>
      <rPr>
        <sz val="10"/>
        <rFont val="ＭＳ ゴシック"/>
        <family val="3"/>
        <charset val="128"/>
      </rPr>
      <t>希望順位を付けた品目については、取り扱う品目等を、「取扱品名等（例）」欄を参考に、「取扱品名等」欄に入力してください。
「小分類」に挙げられていない項目を希望するときは、「その他」を希望して「取扱品名等」欄に具体的な内容を入力してください。
順位を付けた品目の「大分類」についての実績高を、「直前２年度分決算（千円）」「直前１年度分決算（千円）」欄に入力してください。
実績高の金額はいずれも消費税及び地方消費税を含まない額を千円単位で入力してください。
決算を百万円単位で行っているときは、百万円未満切り捨ての上で、千円単位に直して記入してください。　例)123（百万円）→123,000（千円）
なお、経理の都合上、実績高が複数の分類にまたがって計上されている場合は、どれか一つにまとめて記載した上で、他を「0」としてください。
また、添付する財務諸表類の欄外にその旨を記載してください。記載例は手引を参照してください。</t>
    </r>
    <rPh sb="0" eb="2">
      <t>カイウケ</t>
    </rPh>
    <rPh sb="9" eb="11">
      <t>キボウ</t>
    </rPh>
    <rPh sb="11" eb="13">
      <t>ジュンイ</t>
    </rPh>
    <rPh sb="15" eb="20">
      <t>トリアツカイヒンメイナド</t>
    </rPh>
    <rPh sb="22" eb="25">
      <t>ジッセキダカ</t>
    </rPh>
    <rPh sb="26" eb="27">
      <t>ラン</t>
    </rPh>
    <rPh sb="28" eb="30">
      <t>ニュウリョク</t>
    </rPh>
    <rPh sb="55" eb="57">
      <t>ヒンモク</t>
    </rPh>
    <rPh sb="57" eb="58">
      <t>トウ</t>
    </rPh>
    <rPh sb="59" eb="61">
      <t>ジュンイ</t>
    </rPh>
    <rPh sb="70" eb="72">
      <t>ハンカク</t>
    </rPh>
    <rPh sb="72" eb="74">
      <t>スウジ</t>
    </rPh>
    <rPh sb="75" eb="77">
      <t>ニュウリョク</t>
    </rPh>
    <rPh sb="85" eb="87">
      <t>キボウ</t>
    </rPh>
    <rPh sb="87" eb="89">
      <t>ジュンイ</t>
    </rPh>
    <rPh sb="90" eb="91">
      <t>ツ</t>
    </rPh>
    <rPh sb="93" eb="95">
      <t>ヒンモク</t>
    </rPh>
    <rPh sb="101" eb="102">
      <t>ト</t>
    </rPh>
    <rPh sb="103" eb="104">
      <t>アツカ</t>
    </rPh>
    <rPh sb="105" eb="107">
      <t>ヒンモク</t>
    </rPh>
    <rPh sb="107" eb="108">
      <t>トウ</t>
    </rPh>
    <rPh sb="120" eb="121">
      <t>ラン</t>
    </rPh>
    <rPh sb="122" eb="124">
      <t>サンコウ</t>
    </rPh>
    <rPh sb="127" eb="132">
      <t>トリアツカイヒンメイナド</t>
    </rPh>
    <rPh sb="133" eb="134">
      <t>ラン</t>
    </rPh>
    <rPh sb="146" eb="149">
      <t>ショウブンルイ</t>
    </rPh>
    <rPh sb="151" eb="152">
      <t>ア</t>
    </rPh>
    <rPh sb="187" eb="188">
      <t>ラン</t>
    </rPh>
    <rPh sb="189" eb="192">
      <t>グタイテキ</t>
    </rPh>
    <rPh sb="193" eb="195">
      <t>ナイヨウ</t>
    </rPh>
    <rPh sb="196" eb="198">
      <t>ニュウリョク</t>
    </rPh>
    <rPh sb="216" eb="217">
      <t>ダイ</t>
    </rPh>
    <rPh sb="217" eb="219">
      <t>ブンルイ</t>
    </rPh>
    <rPh sb="225" eb="228">
      <t>ジッセキダカ</t>
    </rPh>
    <rPh sb="258" eb="259">
      <t>ラン</t>
    </rPh>
    <rPh sb="260" eb="262">
      <t>ニュウリョク</t>
    </rPh>
    <rPh sb="270" eb="273">
      <t>ジッセキダカ</t>
    </rPh>
    <rPh sb="274" eb="276">
      <t>キンガク</t>
    </rPh>
    <rPh sb="298" eb="302">
      <t>センエンタンイ</t>
    </rPh>
    <rPh sb="303" eb="305">
      <t>ニュウリョク</t>
    </rPh>
    <phoneticPr fontId="25"/>
  </si>
  <si>
    <r>
      <t xml:space="preserve">物品の販売、製造請負について、「希望順位」「取扱品名等」「実績高」欄を入力してください。
「希望順位」欄には、登録を希望する品目等の順位を1から67まで順に半角数字で入力してください。
</t>
    </r>
    <r>
      <rPr>
        <sz val="10"/>
        <rFont val="ＭＳ ゴシック"/>
        <family val="3"/>
        <charset val="128"/>
      </rPr>
      <t>希望順位を付けた品目については、取り扱う品目等を、「取扱品名等（例）」欄を参考に、「取扱品名等」欄に入力してください。
「小分類」に挙げられていない項目を希望するときは、「その他」を希望して「取扱品名等」欄に具体的な内容を入力してください。
順位を付けた品目の「大分類」についての実績高を、「直前２年度分決算（千円）」「直前１年度分決算（千円）」欄に入力してください。
実績高の金額はいずれも消費税及び地方消費税を含まない額を千円単位で入力してください。
決算を百万円単位で行っているときは、百万円未満切り捨ての上で、千円単位に直して記入してください。　例)123（百万円）→123,000（千円）
なお、経理の都合上、実績高が複数の分類にまたがって計上されている場合は、どれか一つにまとめて記載した上で、他を「0」としてください。
また、添付する財務諸表類の欄外にその旨を記載してください。記載例は手引を参照してください。</t>
    </r>
    <rPh sb="16" eb="18">
      <t>キボウ</t>
    </rPh>
    <rPh sb="18" eb="20">
      <t>ジュンイ</t>
    </rPh>
    <rPh sb="22" eb="27">
      <t>トリアツカイヒンメイナド</t>
    </rPh>
    <rPh sb="29" eb="32">
      <t>ジッセキダカ</t>
    </rPh>
    <rPh sb="33" eb="34">
      <t>ラン</t>
    </rPh>
    <rPh sb="35" eb="37">
      <t>ニュウリョク</t>
    </rPh>
    <rPh sb="62" eb="64">
      <t>ヒンモク</t>
    </rPh>
    <rPh sb="64" eb="65">
      <t>トウ</t>
    </rPh>
    <rPh sb="66" eb="68">
      <t>ジュンイ</t>
    </rPh>
    <rPh sb="78" eb="80">
      <t>ハンカク</t>
    </rPh>
    <rPh sb="80" eb="82">
      <t>スウジ</t>
    </rPh>
    <rPh sb="83" eb="85">
      <t>ニュウリョク</t>
    </rPh>
    <rPh sb="93" eb="95">
      <t>キボウ</t>
    </rPh>
    <rPh sb="95" eb="97">
      <t>ジュンイ</t>
    </rPh>
    <rPh sb="98" eb="99">
      <t>ツ</t>
    </rPh>
    <rPh sb="101" eb="103">
      <t>ヒンモク</t>
    </rPh>
    <rPh sb="109" eb="110">
      <t>ト</t>
    </rPh>
    <rPh sb="111" eb="112">
      <t>アツカ</t>
    </rPh>
    <rPh sb="113" eb="115">
      <t>ヒンモク</t>
    </rPh>
    <rPh sb="115" eb="116">
      <t>トウ</t>
    </rPh>
    <rPh sb="128" eb="129">
      <t>ラン</t>
    </rPh>
    <rPh sb="130" eb="132">
      <t>サンコウ</t>
    </rPh>
    <rPh sb="135" eb="140">
      <t>トリアツカイヒンメイナド</t>
    </rPh>
    <rPh sb="141" eb="142">
      <t>ラン</t>
    </rPh>
    <rPh sb="154" eb="157">
      <t>ショウブンルイ</t>
    </rPh>
    <rPh sb="159" eb="160">
      <t>ア</t>
    </rPh>
    <rPh sb="189" eb="191">
      <t>トリアツカイ</t>
    </rPh>
    <rPh sb="191" eb="193">
      <t>ヒンメイ</t>
    </rPh>
    <rPh sb="193" eb="194">
      <t>トウ</t>
    </rPh>
    <rPh sb="195" eb="196">
      <t>ラン</t>
    </rPh>
    <rPh sb="197" eb="200">
      <t>グタイテキ</t>
    </rPh>
    <rPh sb="201" eb="203">
      <t>ナイヨウ</t>
    </rPh>
    <rPh sb="204" eb="206">
      <t>ニュウリョク</t>
    </rPh>
    <rPh sb="224" eb="225">
      <t>ダイ</t>
    </rPh>
    <rPh sb="225" eb="227">
      <t>ブンルイ</t>
    </rPh>
    <rPh sb="233" eb="236">
      <t>ジッセキダカ</t>
    </rPh>
    <rPh sb="266" eb="267">
      <t>ラン</t>
    </rPh>
    <rPh sb="268" eb="270">
      <t>ニュウリョク</t>
    </rPh>
    <rPh sb="278" eb="281">
      <t>ジッセキダカ</t>
    </rPh>
    <rPh sb="282" eb="284">
      <t>キンガク</t>
    </rPh>
    <rPh sb="306" eb="310">
      <t>センエンタンイ</t>
    </rPh>
    <rPh sb="311" eb="313">
      <t>ニュウリョク</t>
    </rPh>
    <phoneticPr fontId="25"/>
  </si>
  <si>
    <t>(1)～(3)で登録を希望する品目（業務）に係る主要設備のうち、特筆すべきものの名称、能力及び台数を入力してください。
　【例】印刷機２台、４ｔトラック５台　など</t>
    <rPh sb="50" eb="52">
      <t>ニュウリョク</t>
    </rPh>
    <phoneticPr fontId="5"/>
  </si>
  <si>
    <t>Ver.8.0.1</t>
    <phoneticPr fontId="5"/>
  </si>
  <si>
    <t>8.0.1</t>
  </si>
  <si>
    <t>金額はいずれも消費税及び地方消費税を含まない額を千円単位で入力してください。
決算を百万円単位で行っているときは、百万円未満切り捨ての上で、千円単位に直して記入してください。　例)123（百万円）→123,000（千円）
「直前２か年間の年間平均実績高」は、千円未満を四捨五入して入力してください。
「合計」欄は、損益計算書の売上高と一致させてください。（千円未満切り捨て）
「希望営業品目の合計」、「希望外」欄は、自動計算されます。</t>
    <rPh sb="0" eb="2">
      <t>キンガク</t>
    </rPh>
    <rPh sb="24" eb="28">
      <t>センエンタンイ</t>
    </rPh>
    <rPh sb="29" eb="31">
      <t>ニュウリョク</t>
    </rPh>
    <rPh sb="129" eb="133">
      <t>センエンミマン</t>
    </rPh>
    <rPh sb="134" eb="138">
      <t>シシャゴニュウ</t>
    </rPh>
    <rPh sb="140" eb="142">
      <t>ニュウリョク</t>
    </rPh>
    <rPh sb="151" eb="153">
      <t>ゴウケイ</t>
    </rPh>
    <rPh sb="154" eb="155">
      <t>ラン</t>
    </rPh>
    <rPh sb="157" eb="162">
      <t>ソンエキケイサンショ</t>
    </rPh>
    <rPh sb="163" eb="166">
      <t>ウリアゲダカ</t>
    </rPh>
    <rPh sb="167" eb="169">
      <t>イッチ</t>
    </rPh>
    <rPh sb="178" eb="182">
      <t>センエンミマン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</si>
</sst>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_);[Red]\(0\)"/>
    <numFmt numFmtId="184" formatCode="0000000"/>
    <numFmt numFmtId="185" formatCode="#,###;[Red]\-#,###"/>
  </numFmts>
  <fonts count="29"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b/>
      <sz val="11"/>
      <color theme="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1"/>
      <color rgb="FF000000"/>
      <name val="ＭＳ ゴシック"/>
      <family val="3"/>
      <charset val="128"/>
    </font>
    <font>
      <sz val="10"/>
      <color theme="1" tint="4.9989318521683403E-2"/>
      <name val="ＭＳ ゴシック"/>
      <family val="3"/>
      <charset val="128"/>
    </font>
    <font>
      <sz val="10"/>
      <name val="ＭＳ ゴシック"/>
      <family val="3"/>
      <charset val="128"/>
    </font>
    <font>
      <sz val="11"/>
      <name val="ＭＳ ゴシック"/>
      <family val="3"/>
      <charset val="128"/>
    </font>
    <font>
      <sz val="11"/>
      <color rgb="FF9C0006"/>
      <name val="ＭＳ Ｐゴシック"/>
      <family val="2"/>
      <charset val="128"/>
      <scheme val="minor"/>
    </font>
    <font>
      <sz val="10"/>
      <color rgb="FF0D0D0D"/>
      <name val="ＭＳ ゴシック"/>
      <family val="3"/>
      <charset val="128"/>
    </font>
    <font>
      <sz val="12"/>
      <color theme="1"/>
      <name val="ＭＳ ゴシック"/>
      <family val="3"/>
      <charset val="128"/>
    </font>
    <font>
      <sz val="11"/>
      <color theme="1"/>
      <name val="ＭＳ ゴシック"/>
      <family val="3"/>
    </font>
    <font>
      <sz val="10"/>
      <color theme="1"/>
      <name val="ＭＳ ゴシック"/>
      <family val="3"/>
      <charset val="128"/>
    </font>
    <font>
      <sz val="6"/>
      <name val="ＭＳ ゴシック"/>
      <family val="3"/>
    </font>
    <font>
      <sz val="11"/>
      <color theme="1" tint="4.9989318521683403E-2"/>
      <name val="ＭＳ ゴシック"/>
      <family val="3"/>
      <charset val="128"/>
    </font>
    <font>
      <sz val="6"/>
      <name val="ＭＳ Ｐゴシック"/>
      <family val="3"/>
      <charset val="1"/>
    </font>
    <font>
      <b/>
      <sz val="14"/>
      <color theme="1"/>
      <name val="ＭＳ ゴシック"/>
      <family val="3"/>
      <charset val="128"/>
    </font>
  </fonts>
  <fills count="8">
    <fill>
      <patternFill patternType="none"/>
    </fill>
    <fill>
      <patternFill patternType="gray125"/>
    </fill>
    <fill>
      <patternFill patternType="solid">
        <fgColor rgb="FFCCEDFC"/>
        <bgColor indexed="64"/>
      </patternFill>
    </fill>
    <fill>
      <patternFill patternType="solid">
        <fgColor theme="0" tint="-0.249977111117893"/>
        <bgColor indexed="64"/>
      </patternFill>
    </fill>
    <fill>
      <patternFill patternType="solid">
        <fgColor rgb="FFFFFF00"/>
        <bgColor indexed="64"/>
      </patternFill>
    </fill>
    <fill>
      <patternFill patternType="solid">
        <fgColor rgb="FFFFFFCC"/>
        <bgColor indexed="64"/>
      </patternFill>
    </fill>
    <fill>
      <patternFill patternType="solid">
        <fgColor rgb="FFCCFFCC"/>
        <bgColor indexed="64"/>
      </patternFill>
    </fill>
    <fill>
      <patternFill patternType="solid">
        <fgColor rgb="FF92D050"/>
        <bgColor indexed="64"/>
      </patternFill>
    </fill>
  </fills>
  <borders count="57">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top/>
      <bottom style="hair">
        <color indexed="64"/>
      </bottom>
      <diagonal/>
    </border>
    <border>
      <left style="hair">
        <color indexed="64"/>
      </left>
      <right/>
      <top style="thin">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style="thin">
        <color auto="1"/>
      </bottom>
      <diagonal/>
    </border>
    <border>
      <left style="thin">
        <color indexed="64"/>
      </left>
      <right/>
      <top/>
      <bottom style="hair">
        <color indexed="64"/>
      </bottom>
      <diagonal/>
    </border>
    <border>
      <left style="thin">
        <color indexed="64"/>
      </left>
      <right style="hair">
        <color auto="1"/>
      </right>
      <top style="hair">
        <color auto="1"/>
      </top>
      <bottom style="hair">
        <color auto="1"/>
      </bottom>
      <diagonal/>
    </border>
    <border>
      <left/>
      <right style="hair">
        <color auto="1"/>
      </right>
      <top style="thin">
        <color indexed="64"/>
      </top>
      <bottom style="hair">
        <color auto="1"/>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auto="1"/>
      </top>
      <bottom/>
      <diagonal/>
    </border>
    <border>
      <left style="hair">
        <color indexed="64"/>
      </left>
      <right/>
      <top style="thin">
        <color indexed="64"/>
      </top>
      <bottom style="thin">
        <color auto="1"/>
      </bottom>
      <diagonal/>
    </border>
    <border>
      <left/>
      <right style="hair">
        <color indexed="64"/>
      </right>
      <top style="thin">
        <color auto="1"/>
      </top>
      <bottom/>
      <diagonal/>
    </border>
    <border>
      <left style="hair">
        <color indexed="64"/>
      </left>
      <right style="hair">
        <color indexed="64"/>
      </right>
      <top style="thin">
        <color auto="1"/>
      </top>
      <bottom/>
      <diagonal/>
    </border>
    <border>
      <left/>
      <right style="hair">
        <color indexed="64"/>
      </right>
      <top/>
      <bottom style="thin">
        <color auto="1"/>
      </bottom>
      <diagonal/>
    </border>
    <border>
      <left style="hair">
        <color indexed="64"/>
      </left>
      <right/>
      <top/>
      <bottom style="thin">
        <color auto="1"/>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thin">
        <color indexed="64"/>
      </left>
      <right style="hair">
        <color indexed="64"/>
      </right>
      <top/>
      <bottom style="hair">
        <color auto="1"/>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right style="thin">
        <color auto="1"/>
      </right>
      <top/>
      <bottom style="hair">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auto="1"/>
      </right>
      <top style="double">
        <color indexed="64"/>
      </top>
      <bottom style="hair">
        <color indexed="64"/>
      </bottom>
      <diagonal/>
    </border>
  </borders>
  <cellStyleXfs count="18">
    <xf numFmtId="0" fontId="0" fillId="0" borderId="0">
      <alignment vertical="center"/>
    </xf>
    <xf numFmtId="0" fontId="3" fillId="0" borderId="0">
      <alignment vertical="center"/>
    </xf>
    <xf numFmtId="0" fontId="7" fillId="0" borderId="0">
      <alignment vertical="center"/>
    </xf>
    <xf numFmtId="0" fontId="9" fillId="0" borderId="0">
      <alignment vertical="center"/>
    </xf>
    <xf numFmtId="38" fontId="10" fillId="0" borderId="0" applyFont="0" applyFill="0" applyBorder="0" applyAlignment="0" applyProtection="0">
      <alignment vertical="center"/>
    </xf>
    <xf numFmtId="0" fontId="1" fillId="0" borderId="0">
      <alignment vertical="center"/>
    </xf>
    <xf numFmtId="0" fontId="3" fillId="0" borderId="0">
      <alignment vertical="center"/>
    </xf>
    <xf numFmtId="38" fontId="11" fillId="0" borderId="0" applyFont="0" applyFill="0" applyBorder="0" applyAlignment="0" applyProtection="0">
      <alignment vertical="center"/>
    </xf>
    <xf numFmtId="0" fontId="9" fillId="0" borderId="0">
      <alignment vertical="center"/>
    </xf>
    <xf numFmtId="176" fontId="10" fillId="0" borderId="0" applyFont="0" applyFill="0" applyBorder="0" applyAlignment="0" applyProtection="0">
      <alignment vertical="center"/>
    </xf>
    <xf numFmtId="0" fontId="9" fillId="0" borderId="0"/>
    <xf numFmtId="0" fontId="7" fillId="0" borderId="0">
      <alignment vertical="center"/>
    </xf>
    <xf numFmtId="0" fontId="3" fillId="0" borderId="0">
      <alignment vertical="center"/>
    </xf>
    <xf numFmtId="38" fontId="11"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7" fillId="0" borderId="0" applyFont="0" applyFill="0" applyBorder="0" applyAlignment="0" applyProtection="0">
      <alignment vertical="center"/>
    </xf>
    <xf numFmtId="38" fontId="1" fillId="0" borderId="0" applyFont="0" applyFill="0" applyBorder="0" applyAlignment="0" applyProtection="0">
      <alignment vertical="center"/>
    </xf>
  </cellStyleXfs>
  <cellXfs count="326">
    <xf numFmtId="0" fontId="0" fillId="0" borderId="0" xfId="0">
      <alignment vertical="center"/>
    </xf>
    <xf numFmtId="38" fontId="26" fillId="0" borderId="0" xfId="4" applyFont="1" applyBorder="1" applyAlignment="1" applyProtection="1">
      <alignment vertical="center"/>
    </xf>
    <xf numFmtId="38" fontId="19" fillId="2" borderId="39" xfId="0" applyNumberFormat="1" applyFont="1" applyFill="1" applyBorder="1" applyAlignment="1" applyProtection="1">
      <alignment horizontal="right" vertical="center"/>
      <protection locked="0"/>
    </xf>
    <xf numFmtId="38" fontId="19" fillId="2" borderId="40" xfId="0" applyNumberFormat="1" applyFont="1" applyFill="1" applyBorder="1" applyAlignment="1" applyProtection="1">
      <alignment horizontal="right" vertical="center"/>
      <protection locked="0"/>
    </xf>
    <xf numFmtId="38" fontId="19" fillId="2" borderId="44" xfId="0" applyNumberFormat="1" applyFont="1" applyFill="1" applyBorder="1" applyAlignment="1" applyProtection="1">
      <alignment horizontal="right" vertical="center"/>
      <protection locked="0"/>
    </xf>
    <xf numFmtId="38" fontId="19" fillId="2" borderId="46" xfId="0" applyNumberFormat="1" applyFont="1" applyFill="1" applyBorder="1" applyAlignment="1" applyProtection="1">
      <alignment horizontal="right" vertical="center"/>
      <protection locked="0"/>
    </xf>
    <xf numFmtId="49" fontId="19" fillId="2" borderId="12" xfId="0" applyNumberFormat="1" applyFont="1" applyFill="1" applyBorder="1" applyAlignment="1" applyProtection="1">
      <alignment horizontal="left" vertical="center"/>
      <protection locked="0"/>
    </xf>
    <xf numFmtId="0" fontId="19" fillId="2" borderId="6" xfId="0" applyFont="1" applyFill="1" applyBorder="1" applyAlignment="1" applyProtection="1">
      <alignment horizontal="left" vertical="center"/>
      <protection locked="0"/>
    </xf>
    <xf numFmtId="0" fontId="19" fillId="2" borderId="24" xfId="0" applyFont="1" applyFill="1" applyBorder="1" applyAlignment="1" applyProtection="1">
      <alignment horizontal="left" vertical="center"/>
      <protection locked="0"/>
    </xf>
    <xf numFmtId="49" fontId="19" fillId="2" borderId="5" xfId="0" applyNumberFormat="1" applyFont="1" applyFill="1" applyBorder="1" applyAlignment="1" applyProtection="1">
      <alignment horizontal="left" vertical="center"/>
      <protection locked="0"/>
    </xf>
    <xf numFmtId="38" fontId="19" fillId="2" borderId="6" xfId="0" applyNumberFormat="1" applyFont="1" applyFill="1" applyBorder="1" applyAlignment="1" applyProtection="1">
      <alignment horizontal="left" vertical="center"/>
      <protection locked="0"/>
    </xf>
    <xf numFmtId="38" fontId="19" fillId="2" borderId="24" xfId="0" applyNumberFormat="1" applyFont="1" applyFill="1" applyBorder="1" applyAlignment="1" applyProtection="1">
      <alignment horizontal="left" vertical="center"/>
      <protection locked="0"/>
    </xf>
    <xf numFmtId="14" fontId="19" fillId="2" borderId="5" xfId="0" applyNumberFormat="1" applyFont="1" applyFill="1" applyBorder="1" applyAlignment="1" applyProtection="1">
      <alignment horizontal="left" vertical="center"/>
      <protection locked="0"/>
    </xf>
    <xf numFmtId="14" fontId="19" fillId="2" borderId="6" xfId="0" applyNumberFormat="1" applyFont="1" applyFill="1" applyBorder="1" applyAlignment="1" applyProtection="1">
      <alignment horizontal="left" vertical="center"/>
      <protection locked="0"/>
    </xf>
    <xf numFmtId="14" fontId="19" fillId="2" borderId="7" xfId="0" applyNumberFormat="1" applyFont="1" applyFill="1" applyBorder="1" applyAlignment="1" applyProtection="1">
      <alignment horizontal="left" vertical="center"/>
      <protection locked="0"/>
    </xf>
    <xf numFmtId="49" fontId="19" fillId="2" borderId="26" xfId="0" applyNumberFormat="1" applyFont="1" applyFill="1" applyBorder="1" applyAlignment="1" applyProtection="1">
      <alignment horizontal="left" vertical="center"/>
      <protection locked="0"/>
    </xf>
    <xf numFmtId="0" fontId="19" fillId="2" borderId="9" xfId="0" applyFont="1" applyFill="1" applyBorder="1" applyAlignment="1" applyProtection="1">
      <alignment horizontal="left" vertical="center"/>
      <protection locked="0"/>
    </xf>
    <xf numFmtId="0" fontId="19" fillId="2" borderId="10" xfId="0" applyFont="1" applyFill="1" applyBorder="1" applyAlignment="1" applyProtection="1">
      <alignment horizontal="left" vertical="center"/>
      <protection locked="0"/>
    </xf>
    <xf numFmtId="49" fontId="19" fillId="2" borderId="8" xfId="0" applyNumberFormat="1" applyFont="1" applyFill="1" applyBorder="1" applyAlignment="1" applyProtection="1">
      <alignment horizontal="left" vertical="center"/>
      <protection locked="0"/>
    </xf>
    <xf numFmtId="38" fontId="19" fillId="2" borderId="9" xfId="0" applyNumberFormat="1" applyFont="1" applyFill="1" applyBorder="1" applyAlignment="1" applyProtection="1">
      <alignment horizontal="left" vertical="center"/>
      <protection locked="0"/>
    </xf>
    <xf numFmtId="38" fontId="19" fillId="2" borderId="10" xfId="0" applyNumberFormat="1" applyFont="1" applyFill="1" applyBorder="1" applyAlignment="1" applyProtection="1">
      <alignment horizontal="left" vertical="center"/>
      <protection locked="0"/>
    </xf>
    <xf numFmtId="14" fontId="19" fillId="2" borderId="8" xfId="0" applyNumberFormat="1" applyFont="1" applyFill="1" applyBorder="1" applyAlignment="1" applyProtection="1">
      <alignment horizontal="left" vertical="center"/>
      <protection locked="0"/>
    </xf>
    <xf numFmtId="14" fontId="19" fillId="2" borderId="9" xfId="0" applyNumberFormat="1" applyFont="1" applyFill="1" applyBorder="1" applyAlignment="1" applyProtection="1">
      <alignment horizontal="left" vertical="center"/>
      <protection locked="0"/>
    </xf>
    <xf numFmtId="14" fontId="19" fillId="2" borderId="11" xfId="0" applyNumberFormat="1" applyFont="1" applyFill="1" applyBorder="1" applyAlignment="1" applyProtection="1">
      <alignment horizontal="left" vertical="center"/>
      <protection locked="0"/>
    </xf>
    <xf numFmtId="49" fontId="19" fillId="2" borderId="0" xfId="0" applyNumberFormat="1" applyFont="1" applyFill="1" applyAlignment="1" applyProtection="1">
      <alignment horizontal="left" vertical="top" wrapText="1"/>
      <protection locked="0"/>
    </xf>
    <xf numFmtId="49" fontId="19" fillId="2" borderId="21" xfId="0" applyNumberFormat="1" applyFont="1" applyFill="1" applyBorder="1" applyAlignment="1" applyProtection="1">
      <alignment horizontal="left" vertical="center"/>
      <protection locked="0"/>
    </xf>
    <xf numFmtId="0" fontId="19" fillId="2" borderId="3" xfId="0" applyFont="1" applyFill="1" applyBorder="1" applyAlignment="1" applyProtection="1">
      <alignment horizontal="left" vertical="center"/>
      <protection locked="0"/>
    </xf>
    <xf numFmtId="0" fontId="19" fillId="2" borderId="29" xfId="0" applyFont="1" applyFill="1" applyBorder="1" applyAlignment="1" applyProtection="1">
      <alignment horizontal="left" vertical="center"/>
      <protection locked="0"/>
    </xf>
    <xf numFmtId="49" fontId="19" fillId="2" borderId="23" xfId="0" applyNumberFormat="1" applyFont="1" applyFill="1" applyBorder="1" applyAlignment="1" applyProtection="1">
      <alignment horizontal="left" vertical="center"/>
      <protection locked="0"/>
    </xf>
    <xf numFmtId="38" fontId="19" fillId="2" borderId="3" xfId="0" applyNumberFormat="1" applyFont="1" applyFill="1" applyBorder="1" applyAlignment="1" applyProtection="1">
      <alignment horizontal="left" vertical="center"/>
      <protection locked="0"/>
    </xf>
    <xf numFmtId="38" fontId="19" fillId="2" borderId="29" xfId="0" applyNumberFormat="1" applyFont="1" applyFill="1" applyBorder="1" applyAlignment="1" applyProtection="1">
      <alignment horizontal="left" vertical="center"/>
      <protection locked="0"/>
    </xf>
    <xf numFmtId="14" fontId="19" fillId="2" borderId="23" xfId="0" applyNumberFormat="1" applyFont="1" applyFill="1" applyBorder="1" applyAlignment="1" applyProtection="1">
      <alignment horizontal="left" vertical="center"/>
      <protection locked="0"/>
    </xf>
    <xf numFmtId="14" fontId="19" fillId="2" borderId="3" xfId="0" applyNumberFormat="1" applyFont="1" applyFill="1" applyBorder="1" applyAlignment="1" applyProtection="1">
      <alignment horizontal="left" vertical="center"/>
      <protection locked="0"/>
    </xf>
    <xf numFmtId="14" fontId="19" fillId="2" borderId="4" xfId="0" applyNumberFormat="1" applyFont="1" applyFill="1" applyBorder="1" applyAlignment="1" applyProtection="1">
      <alignment horizontal="left" vertical="center"/>
      <protection locked="0"/>
    </xf>
    <xf numFmtId="185" fontId="19" fillId="0" borderId="55" xfId="4" applyNumberFormat="1" applyFont="1" applyFill="1" applyBorder="1" applyAlignment="1" applyProtection="1">
      <alignment horizontal="right" vertical="center"/>
    </xf>
    <xf numFmtId="185" fontId="19" fillId="0" borderId="56" xfId="4" applyNumberFormat="1" applyFont="1" applyFill="1" applyBorder="1" applyAlignment="1" applyProtection="1">
      <alignment horizontal="right" vertical="center"/>
    </xf>
    <xf numFmtId="38" fontId="19" fillId="2" borderId="55" xfId="4" quotePrefix="1" applyFont="1" applyFill="1" applyBorder="1" applyAlignment="1" applyProtection="1">
      <alignment horizontal="right" vertical="center"/>
      <protection locked="0"/>
    </xf>
    <xf numFmtId="38" fontId="19" fillId="2" borderId="56" xfId="4" quotePrefix="1" applyFont="1" applyFill="1" applyBorder="1" applyAlignment="1" applyProtection="1">
      <alignment horizontal="right" vertical="center"/>
      <protection locked="0"/>
    </xf>
    <xf numFmtId="38" fontId="19" fillId="0" borderId="9" xfId="4" applyFont="1" applyFill="1" applyBorder="1" applyAlignment="1" applyProtection="1">
      <alignment horizontal="right" vertical="center"/>
    </xf>
    <xf numFmtId="38" fontId="19" fillId="0" borderId="11" xfId="4" applyFont="1" applyFill="1" applyBorder="1" applyAlignment="1" applyProtection="1">
      <alignment horizontal="right" vertical="center"/>
    </xf>
    <xf numFmtId="38" fontId="19" fillId="2" borderId="52" xfId="4" applyFont="1" applyFill="1" applyBorder="1" applyAlignment="1" applyProtection="1">
      <alignment horizontal="right" vertical="center"/>
      <protection locked="0"/>
    </xf>
    <xf numFmtId="38" fontId="19" fillId="2" borderId="53" xfId="4" applyFont="1" applyFill="1" applyBorder="1" applyAlignment="1" applyProtection="1">
      <alignment horizontal="right" vertical="center"/>
      <protection locked="0"/>
    </xf>
    <xf numFmtId="14" fontId="19" fillId="2" borderId="21" xfId="0" applyNumberFormat="1" applyFont="1" applyFill="1" applyBorder="1" applyAlignment="1" applyProtection="1">
      <alignment horizontal="left" vertical="center"/>
      <protection locked="0"/>
    </xf>
    <xf numFmtId="177" fontId="19" fillId="2" borderId="3" xfId="0" applyNumberFormat="1" applyFont="1" applyFill="1" applyBorder="1" applyAlignment="1" applyProtection="1">
      <alignment horizontal="left" vertical="center"/>
      <protection locked="0"/>
    </xf>
    <xf numFmtId="14" fontId="19" fillId="2" borderId="26" xfId="0" applyNumberFormat="1" applyFont="1" applyFill="1" applyBorder="1" applyAlignment="1" applyProtection="1">
      <alignment horizontal="left" vertical="center"/>
      <protection locked="0"/>
    </xf>
    <xf numFmtId="177" fontId="19" fillId="2" borderId="9" xfId="0" applyNumberFormat="1" applyFont="1" applyFill="1" applyBorder="1" applyAlignment="1" applyProtection="1">
      <alignment horizontal="left" vertical="center"/>
      <protection locked="0"/>
    </xf>
    <xf numFmtId="49" fontId="19" fillId="2" borderId="23" xfId="0" applyNumberFormat="1" applyFont="1" applyFill="1" applyBorder="1" applyAlignment="1" applyProtection="1">
      <alignment horizontal="left" vertical="center" wrapText="1"/>
      <protection locked="0"/>
    </xf>
    <xf numFmtId="49" fontId="19" fillId="2" borderId="3" xfId="0" applyNumberFormat="1" applyFont="1" applyFill="1" applyBorder="1" applyAlignment="1" applyProtection="1">
      <alignment horizontal="left" vertical="center" wrapText="1"/>
      <protection locked="0"/>
    </xf>
    <xf numFmtId="49" fontId="19" fillId="2" borderId="29" xfId="0" applyNumberFormat="1" applyFont="1" applyFill="1" applyBorder="1" applyAlignment="1" applyProtection="1">
      <alignment horizontal="left" vertical="center" wrapText="1"/>
      <protection locked="0"/>
    </xf>
    <xf numFmtId="38" fontId="19" fillId="2" borderId="16" xfId="4" applyFont="1" applyFill="1" applyBorder="1" applyAlignment="1" applyProtection="1">
      <alignment horizontal="right" vertical="center"/>
      <protection locked="0"/>
    </xf>
    <xf numFmtId="38" fontId="19" fillId="2" borderId="34" xfId="4" applyFont="1" applyFill="1" applyBorder="1" applyAlignment="1" applyProtection="1">
      <alignment horizontal="right" vertical="center"/>
      <protection locked="0"/>
    </xf>
    <xf numFmtId="38" fontId="19" fillId="2" borderId="41" xfId="4" applyFont="1" applyFill="1" applyBorder="1" applyAlignment="1" applyProtection="1">
      <alignment horizontal="right" vertical="center"/>
      <protection locked="0"/>
    </xf>
    <xf numFmtId="38" fontId="19" fillId="2" borderId="0" xfId="4" applyFont="1" applyFill="1" applyBorder="1" applyAlignment="1" applyProtection="1">
      <alignment horizontal="right" vertical="center"/>
      <protection locked="0"/>
    </xf>
    <xf numFmtId="38" fontId="19" fillId="2" borderId="42" xfId="4" applyFont="1" applyFill="1" applyBorder="1" applyAlignment="1" applyProtection="1">
      <alignment horizontal="right" vertical="center"/>
      <protection locked="0"/>
    </xf>
    <xf numFmtId="38" fontId="19" fillId="2" borderId="37" xfId="4" applyFont="1" applyFill="1" applyBorder="1" applyAlignment="1" applyProtection="1">
      <alignment horizontal="right" vertical="center"/>
      <protection locked="0"/>
    </xf>
    <xf numFmtId="38" fontId="19" fillId="2" borderId="13" xfId="4" applyFont="1" applyFill="1" applyBorder="1" applyAlignment="1" applyProtection="1">
      <alignment horizontal="right" vertical="center"/>
      <protection locked="0"/>
    </xf>
    <xf numFmtId="38" fontId="19" fillId="2" borderId="36" xfId="4" applyFont="1" applyFill="1" applyBorder="1" applyAlignment="1" applyProtection="1">
      <alignment horizontal="right" vertical="center"/>
      <protection locked="0"/>
    </xf>
    <xf numFmtId="38" fontId="19" fillId="2" borderId="18" xfId="4" applyFont="1" applyFill="1" applyBorder="1" applyAlignment="1" applyProtection="1">
      <alignment horizontal="right" vertical="center"/>
      <protection locked="0"/>
    </xf>
    <xf numFmtId="38" fontId="19" fillId="2" borderId="20" xfId="4" applyFont="1" applyFill="1" applyBorder="1" applyAlignment="1" applyProtection="1">
      <alignment horizontal="right" vertical="center"/>
      <protection locked="0"/>
    </xf>
    <xf numFmtId="38" fontId="19" fillId="2" borderId="14" xfId="4" applyFont="1" applyFill="1" applyBorder="1" applyAlignment="1" applyProtection="1">
      <alignment horizontal="right" vertical="center"/>
      <protection locked="0"/>
    </xf>
    <xf numFmtId="49" fontId="19" fillId="2" borderId="5" xfId="0" applyNumberFormat="1" applyFont="1" applyFill="1" applyBorder="1" applyAlignment="1" applyProtection="1">
      <alignment horizontal="left" vertical="center" wrapText="1"/>
      <protection locked="0"/>
    </xf>
    <xf numFmtId="49" fontId="19" fillId="2" borderId="6" xfId="0" applyNumberFormat="1" applyFont="1" applyFill="1" applyBorder="1" applyAlignment="1" applyProtection="1">
      <alignment horizontal="left" vertical="center" wrapText="1"/>
      <protection locked="0"/>
    </xf>
    <xf numFmtId="49" fontId="19" fillId="2" borderId="24" xfId="0" applyNumberFormat="1" applyFont="1" applyFill="1" applyBorder="1" applyAlignment="1" applyProtection="1">
      <alignment horizontal="left" vertical="center" wrapText="1"/>
      <protection locked="0"/>
    </xf>
    <xf numFmtId="49" fontId="19" fillId="2" borderId="8" xfId="0" applyNumberFormat="1" applyFont="1" applyFill="1" applyBorder="1" applyAlignment="1" applyProtection="1">
      <alignment horizontal="left" vertical="center" wrapText="1"/>
      <protection locked="0"/>
    </xf>
    <xf numFmtId="49" fontId="19" fillId="2" borderId="9" xfId="0" applyNumberFormat="1" applyFont="1" applyFill="1" applyBorder="1" applyAlignment="1" applyProtection="1">
      <alignment horizontal="left" vertical="center" wrapText="1"/>
      <protection locked="0"/>
    </xf>
    <xf numFmtId="49" fontId="19" fillId="2" borderId="10" xfId="0" applyNumberFormat="1" applyFont="1" applyFill="1" applyBorder="1" applyAlignment="1" applyProtection="1">
      <alignment horizontal="left" vertical="center" wrapText="1"/>
      <protection locked="0"/>
    </xf>
    <xf numFmtId="38" fontId="19" fillId="2" borderId="21" xfId="0" applyNumberFormat="1" applyFont="1" applyFill="1" applyBorder="1" applyAlignment="1" applyProtection="1">
      <alignment horizontal="right" vertical="center"/>
      <protection locked="0"/>
    </xf>
    <xf numFmtId="38" fontId="19" fillId="2" borderId="3" xfId="0" applyNumberFormat="1" applyFont="1" applyFill="1" applyBorder="1" applyAlignment="1" applyProtection="1">
      <alignment horizontal="right" vertical="center"/>
      <protection locked="0"/>
    </xf>
    <xf numFmtId="38" fontId="19" fillId="2" borderId="4" xfId="0" applyNumberFormat="1" applyFont="1" applyFill="1" applyBorder="1" applyAlignment="1" applyProtection="1">
      <alignment horizontal="right" vertical="center"/>
      <protection locked="0"/>
    </xf>
    <xf numFmtId="38" fontId="19" fillId="2" borderId="26" xfId="0" applyNumberFormat="1" applyFont="1" applyFill="1" applyBorder="1" applyAlignment="1" applyProtection="1">
      <alignment horizontal="right" vertical="center"/>
      <protection locked="0"/>
    </xf>
    <xf numFmtId="38" fontId="19" fillId="2" borderId="9" xfId="0" applyNumberFormat="1" applyFont="1" applyFill="1" applyBorder="1" applyAlignment="1" applyProtection="1">
      <alignment horizontal="right" vertical="center"/>
      <protection locked="0"/>
    </xf>
    <xf numFmtId="38" fontId="19" fillId="2" borderId="11" xfId="0" applyNumberFormat="1" applyFont="1" applyFill="1" applyBorder="1" applyAlignment="1" applyProtection="1">
      <alignment horizontal="right" vertical="center"/>
      <protection locked="0"/>
    </xf>
    <xf numFmtId="49" fontId="19" fillId="2" borderId="0" xfId="0" applyNumberFormat="1" applyFont="1" applyFill="1" applyAlignment="1" applyProtection="1">
      <alignment horizontal="left" vertical="center"/>
      <protection locked="0"/>
    </xf>
    <xf numFmtId="0" fontId="19" fillId="2" borderId="0" xfId="0" applyFont="1" applyFill="1" applyAlignment="1" applyProtection="1">
      <alignment horizontal="left" vertical="center"/>
      <protection locked="0"/>
    </xf>
    <xf numFmtId="184" fontId="19" fillId="2" borderId="0" xfId="0" applyNumberFormat="1" applyFont="1" applyFill="1" applyAlignment="1" applyProtection="1">
      <alignment horizontal="left" vertical="center"/>
      <protection locked="0"/>
    </xf>
    <xf numFmtId="181" fontId="19" fillId="2" borderId="0" xfId="0" applyNumberFormat="1" applyFont="1" applyFill="1" applyAlignment="1" applyProtection="1">
      <alignment horizontal="left" vertical="center"/>
      <protection locked="0"/>
    </xf>
    <xf numFmtId="49" fontId="19" fillId="2" borderId="0" xfId="0" applyNumberFormat="1" applyFont="1" applyFill="1" applyAlignment="1" applyProtection="1">
      <alignment horizontal="left" vertical="center" shrinkToFit="1"/>
      <protection locked="0"/>
    </xf>
    <xf numFmtId="0" fontId="19" fillId="2" borderId="0" xfId="0" applyFont="1" applyFill="1" applyAlignment="1" applyProtection="1">
      <alignment horizontal="left" vertical="center" shrinkToFit="1"/>
      <protection locked="0"/>
    </xf>
    <xf numFmtId="38" fontId="19" fillId="2" borderId="0" xfId="0" applyNumberFormat="1" applyFont="1" applyFill="1" applyAlignment="1" applyProtection="1">
      <alignment horizontal="left" vertical="center"/>
      <protection locked="0"/>
    </xf>
    <xf numFmtId="14" fontId="19" fillId="2" borderId="0" xfId="0" applyNumberFormat="1" applyFont="1" applyFill="1" applyAlignment="1" applyProtection="1">
      <alignment horizontal="left" vertical="center"/>
      <protection locked="0"/>
    </xf>
    <xf numFmtId="177" fontId="19" fillId="2" borderId="0" xfId="0" applyNumberFormat="1" applyFont="1" applyFill="1" applyAlignment="1" applyProtection="1">
      <alignment horizontal="left" vertical="center"/>
      <protection locked="0"/>
    </xf>
    <xf numFmtId="38" fontId="19" fillId="2" borderId="0" xfId="0" applyNumberFormat="1" applyFont="1" applyFill="1" applyAlignment="1" applyProtection="1">
      <alignment horizontal="right" vertical="center"/>
      <protection locked="0"/>
    </xf>
    <xf numFmtId="177" fontId="19" fillId="2" borderId="0" xfId="0" applyNumberFormat="1" applyFont="1" applyFill="1" applyAlignment="1" applyProtection="1">
      <alignment horizontal="right" vertical="center"/>
      <protection locked="0"/>
    </xf>
    <xf numFmtId="182" fontId="19" fillId="2" borderId="0" xfId="0" applyNumberFormat="1" applyFont="1" applyFill="1" applyAlignment="1" applyProtection="1">
      <alignment horizontal="left" vertical="center"/>
      <protection locked="0"/>
    </xf>
    <xf numFmtId="178" fontId="19" fillId="2" borderId="0" xfId="0" applyNumberFormat="1" applyFont="1" applyFill="1" applyAlignment="1" applyProtection="1">
      <alignment horizontal="left" vertical="center"/>
      <protection locked="0"/>
    </xf>
    <xf numFmtId="177" fontId="19" fillId="2" borderId="3" xfId="0" applyNumberFormat="1" applyFont="1" applyFill="1" applyBorder="1" applyAlignment="1" applyProtection="1">
      <alignment horizontal="right" vertical="center"/>
      <protection locked="0"/>
    </xf>
    <xf numFmtId="177" fontId="19" fillId="2" borderId="4" xfId="0" applyNumberFormat="1" applyFont="1" applyFill="1" applyBorder="1" applyAlignment="1" applyProtection="1">
      <alignment horizontal="right" vertical="center"/>
      <protection locked="0"/>
    </xf>
    <xf numFmtId="177" fontId="19" fillId="2" borderId="9" xfId="0" applyNumberFormat="1" applyFont="1" applyFill="1" applyBorder="1" applyAlignment="1" applyProtection="1">
      <alignment horizontal="right" vertical="center"/>
      <protection locked="0"/>
    </xf>
    <xf numFmtId="177" fontId="19" fillId="2" borderId="11" xfId="0" applyNumberFormat="1" applyFont="1" applyFill="1" applyBorder="1" applyAlignment="1" applyProtection="1">
      <alignment horizontal="right" vertical="center"/>
      <protection locked="0"/>
    </xf>
    <xf numFmtId="0" fontId="4" fillId="0" borderId="0" xfId="6" applyFont="1" applyProtection="1">
      <alignment vertical="center"/>
    </xf>
    <xf numFmtId="0" fontId="28" fillId="0" borderId="0" xfId="2" applyFont="1" applyProtection="1">
      <alignment vertical="center"/>
    </xf>
    <xf numFmtId="0" fontId="8" fillId="0" borderId="0" xfId="2" applyFont="1" applyProtection="1">
      <alignment vertical="center"/>
    </xf>
    <xf numFmtId="0" fontId="4" fillId="0" borderId="0" xfId="2" applyFont="1" applyProtection="1">
      <alignment vertical="center"/>
    </xf>
    <xf numFmtId="179" fontId="7" fillId="0" borderId="0" xfId="6" applyNumberFormat="1" applyFont="1" applyAlignment="1" applyProtection="1">
      <alignment vertical="top"/>
    </xf>
    <xf numFmtId="179" fontId="7" fillId="0" borderId="0" xfId="6" applyNumberFormat="1" applyFont="1" applyAlignment="1" applyProtection="1">
      <alignment horizontal="right" vertical="top"/>
    </xf>
    <xf numFmtId="179" fontId="4" fillId="0" borderId="0" xfId="6" applyNumberFormat="1" applyFont="1" applyAlignment="1" applyProtection="1">
      <alignment vertical="top"/>
    </xf>
    <xf numFmtId="0" fontId="12" fillId="0" borderId="0" xfId="2" applyFont="1" applyProtection="1">
      <alignment vertical="center"/>
    </xf>
    <xf numFmtId="0" fontId="16" fillId="0" borderId="15" xfId="2" applyFont="1" applyBorder="1" applyProtection="1">
      <alignment vertical="center"/>
    </xf>
    <xf numFmtId="0" fontId="16" fillId="0" borderId="16" xfId="2" applyFont="1" applyBorder="1" applyProtection="1">
      <alignment vertical="center"/>
    </xf>
    <xf numFmtId="0" fontId="16" fillId="0" borderId="18" xfId="2" applyFont="1" applyBorder="1" applyProtection="1">
      <alignment vertical="center"/>
    </xf>
    <xf numFmtId="49" fontId="4" fillId="0" borderId="0" xfId="6" applyNumberFormat="1" applyFont="1" applyProtection="1">
      <alignment vertical="center"/>
    </xf>
    <xf numFmtId="0" fontId="16" fillId="0" borderId="19" xfId="2" applyFont="1" applyBorder="1" applyProtection="1">
      <alignment vertical="center"/>
    </xf>
    <xf numFmtId="0" fontId="16" fillId="0" borderId="0" xfId="2" applyFont="1" applyProtection="1">
      <alignment vertical="center"/>
    </xf>
    <xf numFmtId="0" fontId="16" fillId="0" borderId="20" xfId="2" applyFont="1" applyBorder="1" applyProtection="1">
      <alignment vertical="center"/>
    </xf>
    <xf numFmtId="0" fontId="16" fillId="0" borderId="17" xfId="2" applyFont="1" applyBorder="1" applyProtection="1">
      <alignment vertical="center"/>
    </xf>
    <xf numFmtId="0" fontId="16" fillId="0" borderId="13" xfId="2" applyFont="1" applyBorder="1" applyProtection="1">
      <alignment vertical="center"/>
    </xf>
    <xf numFmtId="0" fontId="16" fillId="0" borderId="14" xfId="2" applyFont="1" applyBorder="1" applyProtection="1">
      <alignment vertical="center"/>
    </xf>
    <xf numFmtId="183" fontId="4" fillId="0" borderId="0" xfId="6" applyNumberFormat="1" applyFont="1" applyProtection="1">
      <alignment vertical="center"/>
    </xf>
    <xf numFmtId="0" fontId="14" fillId="0" borderId="15" xfId="0" applyFont="1" applyBorder="1" applyAlignment="1" applyProtection="1">
      <alignment horizontal="left" vertical="center" indent="1"/>
    </xf>
    <xf numFmtId="0" fontId="14" fillId="0" borderId="16" xfId="0" applyFont="1" applyBorder="1" applyAlignment="1" applyProtection="1">
      <alignment horizontal="left" vertical="center" indent="1"/>
    </xf>
    <xf numFmtId="0" fontId="14" fillId="0" borderId="18" xfId="0" applyFont="1" applyBorder="1" applyAlignment="1" applyProtection="1">
      <alignment horizontal="left" vertical="center" indent="1"/>
    </xf>
    <xf numFmtId="0" fontId="14" fillId="0" borderId="19" xfId="0" applyFont="1" applyBorder="1" applyProtection="1">
      <alignment vertical="center"/>
    </xf>
    <xf numFmtId="0" fontId="14" fillId="0" borderId="0" xfId="0" applyFont="1" applyProtection="1">
      <alignment vertical="center"/>
    </xf>
    <xf numFmtId="0" fontId="4" fillId="0" borderId="16" xfId="0" applyFont="1" applyBorder="1" applyProtection="1">
      <alignment vertical="center"/>
    </xf>
    <xf numFmtId="0" fontId="4" fillId="0" borderId="18" xfId="0" applyFont="1" applyBorder="1" applyProtection="1">
      <alignment vertical="center"/>
    </xf>
    <xf numFmtId="180" fontId="4" fillId="0" borderId="19" xfId="0" applyNumberFormat="1" applyFont="1" applyBorder="1" applyProtection="1">
      <alignment vertical="center"/>
    </xf>
    <xf numFmtId="180" fontId="4" fillId="0" borderId="0" xfId="0" applyNumberFormat="1" applyFont="1" applyProtection="1">
      <alignment vertical="center"/>
    </xf>
    <xf numFmtId="0" fontId="4" fillId="0" borderId="0" xfId="0" applyFont="1" applyProtection="1">
      <alignment vertical="center"/>
    </xf>
    <xf numFmtId="0" fontId="15" fillId="0" borderId="0" xfId="0" applyFont="1" applyAlignment="1" applyProtection="1">
      <alignment horizontal="right" vertical="top"/>
    </xf>
    <xf numFmtId="0" fontId="15" fillId="0" borderId="0" xfId="0" applyFont="1" applyAlignment="1" applyProtection="1">
      <alignment vertical="top"/>
    </xf>
    <xf numFmtId="0" fontId="4" fillId="0" borderId="20" xfId="0" applyFont="1" applyBorder="1" applyProtection="1">
      <alignment vertical="center"/>
    </xf>
    <xf numFmtId="0" fontId="4" fillId="0" borderId="0" xfId="0" applyFont="1" applyProtection="1">
      <alignment vertical="center"/>
    </xf>
    <xf numFmtId="0" fontId="15" fillId="0" borderId="0" xfId="0" applyFont="1" applyAlignment="1" applyProtection="1">
      <alignment vertical="top"/>
    </xf>
    <xf numFmtId="0" fontId="17" fillId="0" borderId="0" xfId="0" applyFont="1" applyAlignment="1" applyProtection="1">
      <alignment vertical="top"/>
    </xf>
    <xf numFmtId="0" fontId="4" fillId="0" borderId="19" xfId="0" applyFont="1" applyBorder="1" applyProtection="1">
      <alignment vertical="center"/>
    </xf>
    <xf numFmtId="177" fontId="15" fillId="0" borderId="0" xfId="0" applyNumberFormat="1" applyFont="1" applyAlignment="1" applyProtection="1">
      <alignment vertical="top"/>
    </xf>
    <xf numFmtId="0" fontId="13" fillId="0" borderId="20" xfId="0" applyFont="1" applyBorder="1" applyAlignment="1" applyProtection="1">
      <alignment vertical="top"/>
    </xf>
    <xf numFmtId="49" fontId="15" fillId="0" borderId="0" xfId="0" applyNumberFormat="1" applyFont="1" applyAlignment="1" applyProtection="1">
      <alignment horizontal="right" vertical="top"/>
    </xf>
    <xf numFmtId="0" fontId="4" fillId="0" borderId="0" xfId="2" applyFont="1" applyAlignment="1" applyProtection="1">
      <alignment horizontal="right" vertical="center"/>
    </xf>
    <xf numFmtId="49" fontId="17" fillId="0" borderId="0" xfId="0" applyNumberFormat="1" applyFont="1" applyAlignment="1" applyProtection="1">
      <alignment vertical="top"/>
    </xf>
    <xf numFmtId="182" fontId="17" fillId="0" borderId="0" xfId="0" applyNumberFormat="1" applyFont="1" applyAlignment="1" applyProtection="1">
      <alignment vertical="top"/>
    </xf>
    <xf numFmtId="0" fontId="4" fillId="0" borderId="19" xfId="2" applyFont="1" applyBorder="1" applyProtection="1">
      <alignment vertical="center"/>
    </xf>
    <xf numFmtId="0" fontId="17" fillId="0" borderId="20" xfId="0" applyFont="1" applyBorder="1" applyAlignment="1" applyProtection="1">
      <alignment vertical="top"/>
    </xf>
    <xf numFmtId="0" fontId="4" fillId="0" borderId="17" xfId="0" applyFont="1" applyBorder="1" applyProtection="1">
      <alignment vertical="center"/>
    </xf>
    <xf numFmtId="0" fontId="4" fillId="0" borderId="13" xfId="0" applyFont="1" applyBorder="1" applyProtection="1">
      <alignment vertical="center"/>
    </xf>
    <xf numFmtId="0" fontId="13" fillId="0" borderId="13" xfId="0" applyFont="1" applyBorder="1" applyAlignment="1" applyProtection="1">
      <alignment vertical="top"/>
    </xf>
    <xf numFmtId="49" fontId="13" fillId="0" borderId="13" xfId="0" applyNumberFormat="1" applyFont="1" applyBorder="1" applyAlignment="1" applyProtection="1">
      <alignment vertical="top"/>
    </xf>
    <xf numFmtId="0" fontId="4" fillId="0" borderId="14" xfId="0" applyFont="1" applyBorder="1" applyProtection="1">
      <alignment vertical="center"/>
    </xf>
    <xf numFmtId="49" fontId="13" fillId="0" borderId="0" xfId="0" applyNumberFormat="1" applyFont="1" applyAlignment="1" applyProtection="1">
      <alignment vertical="top"/>
    </xf>
    <xf numFmtId="0" fontId="13" fillId="0" borderId="0" xfId="0" applyFont="1" applyAlignment="1" applyProtection="1">
      <alignment vertical="top"/>
    </xf>
    <xf numFmtId="49" fontId="4" fillId="0" borderId="0" xfId="2" applyNumberFormat="1" applyFont="1" applyProtection="1">
      <alignment vertical="center"/>
    </xf>
    <xf numFmtId="0" fontId="15" fillId="0" borderId="0" xfId="0" applyFont="1" applyProtection="1">
      <alignment vertical="center"/>
    </xf>
    <xf numFmtId="0" fontId="17" fillId="0" borderId="0" xfId="0" applyFont="1" applyAlignment="1" applyProtection="1">
      <alignment vertical="top" wrapText="1"/>
    </xf>
    <xf numFmtId="0" fontId="17" fillId="0" borderId="0" xfId="0" applyFont="1" applyAlignment="1" applyProtection="1">
      <alignment vertical="top"/>
    </xf>
    <xf numFmtId="0" fontId="21" fillId="0" borderId="0" xfId="0" applyFont="1" applyAlignment="1" applyProtection="1">
      <alignment vertical="top"/>
    </xf>
    <xf numFmtId="0" fontId="4" fillId="0" borderId="0" xfId="0" applyFont="1" applyAlignment="1" applyProtection="1">
      <alignment vertical="top"/>
    </xf>
    <xf numFmtId="49" fontId="15" fillId="0" borderId="0" xfId="0" applyNumberFormat="1" applyFont="1" applyAlignment="1" applyProtection="1">
      <alignment vertical="top"/>
    </xf>
    <xf numFmtId="182" fontId="15" fillId="0" borderId="0" xfId="0" applyNumberFormat="1" applyFont="1" applyAlignment="1" applyProtection="1">
      <alignment vertical="top"/>
    </xf>
    <xf numFmtId="0" fontId="15" fillId="0" borderId="13" xfId="0" applyFont="1" applyBorder="1" applyAlignment="1" applyProtection="1">
      <alignment horizontal="right" vertical="top"/>
    </xf>
    <xf numFmtId="0" fontId="15" fillId="0" borderId="13" xfId="0" applyFont="1" applyBorder="1" applyAlignment="1" applyProtection="1">
      <alignment vertical="top"/>
    </xf>
    <xf numFmtId="49" fontId="15" fillId="0" borderId="13" xfId="0" applyNumberFormat="1" applyFont="1" applyBorder="1" applyAlignment="1" applyProtection="1">
      <alignment vertical="top"/>
    </xf>
    <xf numFmtId="182" fontId="15" fillId="0" borderId="13" xfId="0" applyNumberFormat="1" applyFont="1" applyBorder="1" applyAlignment="1" applyProtection="1">
      <alignment vertical="top"/>
    </xf>
    <xf numFmtId="49" fontId="4" fillId="0" borderId="0" xfId="0" applyNumberFormat="1" applyFont="1" applyProtection="1">
      <alignment vertical="center"/>
    </xf>
    <xf numFmtId="178" fontId="4" fillId="0" borderId="0" xfId="2" applyNumberFormat="1" applyFont="1" applyProtection="1">
      <alignment vertical="center"/>
    </xf>
    <xf numFmtId="0" fontId="22" fillId="0" borderId="19" xfId="0" applyFont="1" applyBorder="1" applyProtection="1">
      <alignment vertical="center"/>
    </xf>
    <xf numFmtId="0" fontId="22" fillId="0" borderId="0" xfId="0" applyFont="1" applyProtection="1">
      <alignment vertical="center"/>
    </xf>
    <xf numFmtId="49" fontId="4" fillId="0" borderId="16" xfId="0" applyNumberFormat="1" applyFont="1" applyBorder="1" applyProtection="1">
      <alignment vertical="center"/>
    </xf>
    <xf numFmtId="178" fontId="4" fillId="0" borderId="16" xfId="0" applyNumberFormat="1" applyFont="1" applyBorder="1" applyProtection="1">
      <alignment vertical="center"/>
    </xf>
    <xf numFmtId="0" fontId="17" fillId="0" borderId="0" xfId="0" applyFont="1" applyAlignment="1" applyProtection="1">
      <alignment horizontal="left" vertical="center" wrapText="1"/>
    </xf>
    <xf numFmtId="178" fontId="15" fillId="0" borderId="0" xfId="0" applyNumberFormat="1" applyFont="1" applyAlignment="1" applyProtection="1">
      <alignment vertical="top"/>
    </xf>
    <xf numFmtId="182" fontId="13" fillId="0" borderId="13" xfId="0" applyNumberFormat="1" applyFont="1" applyBorder="1" applyAlignment="1" applyProtection="1">
      <alignment vertical="top"/>
    </xf>
    <xf numFmtId="182" fontId="13" fillId="0" borderId="0" xfId="0" applyNumberFormat="1" applyFont="1" applyAlignment="1" applyProtection="1">
      <alignment vertical="top"/>
    </xf>
    <xf numFmtId="182" fontId="4" fillId="0" borderId="0" xfId="0" applyNumberFormat="1" applyFont="1" applyProtection="1">
      <alignment vertical="center"/>
    </xf>
    <xf numFmtId="0" fontId="17" fillId="0" borderId="0" xfId="0" applyFont="1" applyProtection="1">
      <alignment vertical="center"/>
    </xf>
    <xf numFmtId="0" fontId="4" fillId="0" borderId="20" xfId="2" applyFont="1" applyBorder="1" applyProtection="1">
      <alignment vertical="center"/>
    </xf>
    <xf numFmtId="49" fontId="17" fillId="0" borderId="0" xfId="0" applyNumberFormat="1" applyFont="1" applyAlignment="1" applyProtection="1">
      <alignment horizontal="right" vertical="top"/>
    </xf>
    <xf numFmtId="178" fontId="13" fillId="0" borderId="13" xfId="0" applyNumberFormat="1" applyFont="1" applyBorder="1" applyAlignment="1" applyProtection="1">
      <alignment vertical="top"/>
    </xf>
    <xf numFmtId="178" fontId="13" fillId="0" borderId="0" xfId="0" applyNumberFormat="1" applyFont="1" applyAlignment="1" applyProtection="1">
      <alignment vertical="top"/>
    </xf>
    <xf numFmtId="178" fontId="4" fillId="0" borderId="0" xfId="0" applyNumberFormat="1" applyFont="1" applyProtection="1">
      <alignment vertical="center"/>
    </xf>
    <xf numFmtId="0" fontId="4" fillId="0" borderId="17" xfId="2" applyFont="1" applyBorder="1" applyProtection="1">
      <alignment vertical="center"/>
    </xf>
    <xf numFmtId="0" fontId="4" fillId="0" borderId="13" xfId="2" applyFont="1" applyBorder="1" applyProtection="1">
      <alignment vertical="center"/>
    </xf>
    <xf numFmtId="0" fontId="14" fillId="0" borderId="19" xfId="0" applyFont="1" applyBorder="1" applyAlignment="1" applyProtection="1">
      <alignment horizontal="left" vertical="center" indent="1"/>
    </xf>
    <xf numFmtId="0" fontId="14" fillId="0" borderId="0" xfId="0" applyFont="1" applyAlignment="1" applyProtection="1">
      <alignment horizontal="left" vertical="center" indent="1"/>
    </xf>
    <xf numFmtId="0" fontId="24" fillId="0" borderId="0" xfId="2" applyFont="1" applyAlignment="1" applyProtection="1">
      <alignment vertical="top" wrapText="1"/>
    </xf>
    <xf numFmtId="0" fontId="24" fillId="0" borderId="0" xfId="2" applyFont="1" applyAlignment="1" applyProtection="1">
      <alignment vertical="top"/>
    </xf>
    <xf numFmtId="0" fontId="4" fillId="0" borderId="0" xfId="0" applyFont="1" applyAlignment="1" applyProtection="1">
      <alignment horizontal="right" vertical="center"/>
    </xf>
    <xf numFmtId="0" fontId="24" fillId="0" borderId="0" xfId="0" applyFont="1" applyAlignment="1" applyProtection="1">
      <alignment vertical="top" wrapText="1"/>
    </xf>
    <xf numFmtId="0" fontId="4" fillId="0" borderId="21" xfId="0" applyFont="1" applyBorder="1" applyProtection="1">
      <alignment vertical="center"/>
    </xf>
    <xf numFmtId="0" fontId="4" fillId="0" borderId="3" xfId="0" applyFont="1" applyBorder="1" applyProtection="1">
      <alignment vertical="center"/>
    </xf>
    <xf numFmtId="0" fontId="4" fillId="0" borderId="4" xfId="0" applyFont="1" applyBorder="1" applyProtection="1">
      <alignment vertical="center"/>
    </xf>
    <xf numFmtId="0" fontId="4" fillId="0" borderId="26" xfId="0" applyFont="1" applyBorder="1" applyProtection="1">
      <alignment vertical="center"/>
    </xf>
    <xf numFmtId="0" fontId="4" fillId="0" borderId="9" xfId="0" applyFont="1" applyBorder="1" applyProtection="1">
      <alignment vertical="center"/>
    </xf>
    <xf numFmtId="0" fontId="4" fillId="0" borderId="11" xfId="0" applyFont="1" applyBorder="1" applyProtection="1">
      <alignment vertical="center"/>
    </xf>
    <xf numFmtId="0" fontId="4" fillId="0" borderId="21" xfId="0" applyFont="1" applyBorder="1" applyAlignment="1" applyProtection="1">
      <alignment vertical="center" wrapText="1"/>
    </xf>
    <xf numFmtId="0" fontId="4" fillId="0" borderId="3" xfId="0" applyFont="1" applyBorder="1" applyAlignment="1" applyProtection="1">
      <alignment vertical="center" wrapText="1"/>
    </xf>
    <xf numFmtId="0" fontId="4" fillId="0" borderId="26" xfId="0" applyFont="1" applyBorder="1" applyAlignment="1" applyProtection="1">
      <alignment vertical="center" wrapText="1"/>
    </xf>
    <xf numFmtId="0" fontId="4" fillId="0" borderId="9" xfId="0" applyFont="1" applyBorder="1" applyAlignment="1" applyProtection="1">
      <alignment vertical="center" wrapText="1"/>
    </xf>
    <xf numFmtId="0" fontId="4" fillId="0" borderId="0" xfId="0" applyFont="1" applyAlignment="1" applyProtection="1">
      <alignment horizontal="center" vertical="center"/>
    </xf>
    <xf numFmtId="0" fontId="24" fillId="0" borderId="0" xfId="0" applyFont="1" applyProtection="1">
      <alignment vertical="center"/>
    </xf>
    <xf numFmtId="38" fontId="4" fillId="0" borderId="0" xfId="0" applyNumberFormat="1" applyFont="1" applyAlignment="1" applyProtection="1">
      <alignment horizontal="center" vertical="center"/>
    </xf>
    <xf numFmtId="0" fontId="13" fillId="0" borderId="14" xfId="0" applyFont="1" applyBorder="1" applyAlignment="1" applyProtection="1">
      <alignment vertical="top"/>
    </xf>
    <xf numFmtId="0" fontId="18" fillId="0" borderId="0" xfId="0" applyFont="1" applyAlignment="1" applyProtection="1">
      <alignment vertical="center" wrapText="1"/>
    </xf>
    <xf numFmtId="0" fontId="15" fillId="0" borderId="0" xfId="0" applyFont="1" applyAlignment="1" applyProtection="1">
      <alignment vertical="center" wrapText="1"/>
    </xf>
    <xf numFmtId="0" fontId="4" fillId="0" borderId="0" xfId="6" applyFont="1" applyAlignment="1" applyProtection="1">
      <alignment horizontal="left" vertical="center"/>
    </xf>
    <xf numFmtId="0" fontId="4" fillId="0" borderId="15" xfId="0" applyFont="1" applyBorder="1" applyAlignment="1" applyProtection="1">
      <alignment horizontal="left" vertical="center"/>
    </xf>
    <xf numFmtId="0" fontId="4" fillId="0" borderId="34" xfId="0" applyFont="1" applyBorder="1" applyAlignment="1" applyProtection="1">
      <alignment horizontal="left" vertical="center"/>
    </xf>
    <xf numFmtId="0" fontId="4" fillId="0" borderId="32" xfId="0" applyFont="1" applyBorder="1" applyAlignment="1" applyProtection="1">
      <alignment horizontal="left" vertical="center"/>
    </xf>
    <xf numFmtId="0" fontId="26" fillId="0" borderId="32" xfId="0" applyFont="1" applyBorder="1" applyAlignment="1" applyProtection="1">
      <alignment vertical="center" wrapText="1"/>
    </xf>
    <xf numFmtId="0" fontId="26" fillId="0" borderId="16" xfId="0" applyFont="1" applyBorder="1" applyAlignment="1" applyProtection="1">
      <alignment vertical="center" wrapText="1"/>
    </xf>
    <xf numFmtId="0" fontId="26" fillId="0" borderId="34" xfId="0" applyFont="1" applyBorder="1" applyAlignment="1" applyProtection="1">
      <alignment vertical="center" wrapText="1"/>
    </xf>
    <xf numFmtId="0" fontId="4" fillId="0" borderId="35" xfId="0" applyFont="1" applyBorder="1" applyAlignment="1" applyProtection="1">
      <alignment horizontal="center" vertical="center" wrapText="1"/>
    </xf>
    <xf numFmtId="0" fontId="26" fillId="0" borderId="23" xfId="0" applyFont="1" applyBorder="1" applyAlignment="1" applyProtection="1">
      <alignment horizontal="center" vertical="center" wrapText="1"/>
    </xf>
    <xf numFmtId="0" fontId="26" fillId="0" borderId="3" xfId="0" applyFont="1" applyBorder="1" applyAlignment="1" applyProtection="1">
      <alignment horizontal="center" vertical="center" wrapText="1"/>
    </xf>
    <xf numFmtId="0" fontId="26" fillId="0" borderId="4" xfId="0" applyFont="1" applyBorder="1" applyAlignment="1" applyProtection="1">
      <alignment horizontal="center" vertical="center" wrapText="1"/>
    </xf>
    <xf numFmtId="0" fontId="15" fillId="0" borderId="20" xfId="0" applyFont="1" applyBorder="1" applyAlignment="1" applyProtection="1">
      <alignment vertical="top"/>
    </xf>
    <xf numFmtId="0" fontId="4" fillId="0" borderId="17" xfId="0" applyFont="1" applyBorder="1" applyAlignment="1" applyProtection="1">
      <alignment horizontal="left" vertical="center"/>
    </xf>
    <xf numFmtId="0" fontId="4" fillId="0" borderId="36" xfId="0" applyFont="1" applyBorder="1" applyAlignment="1" applyProtection="1">
      <alignment horizontal="left" vertical="center"/>
    </xf>
    <xf numFmtId="0" fontId="4" fillId="0" borderId="37" xfId="0" applyFont="1" applyBorder="1" applyAlignment="1" applyProtection="1">
      <alignment horizontal="left" vertical="center"/>
    </xf>
    <xf numFmtId="0" fontId="26" fillId="0" borderId="37" xfId="0" applyFont="1" applyBorder="1" applyAlignment="1" applyProtection="1">
      <alignment vertical="center" wrapText="1"/>
    </xf>
    <xf numFmtId="0" fontId="26" fillId="0" borderId="13" xfId="0" applyFont="1" applyBorder="1" applyAlignment="1" applyProtection="1">
      <alignment vertical="center" wrapText="1"/>
    </xf>
    <xf numFmtId="0" fontId="26" fillId="0" borderId="36" xfId="0" applyFont="1" applyBorder="1" applyAlignment="1" applyProtection="1">
      <alignment vertical="center" wrapText="1"/>
    </xf>
    <xf numFmtId="0" fontId="4" fillId="0" borderId="38" xfId="0" applyFont="1" applyBorder="1" applyAlignment="1" applyProtection="1">
      <alignment horizontal="center" vertical="center" wrapText="1"/>
    </xf>
    <xf numFmtId="0" fontId="26" fillId="0" borderId="37" xfId="0" applyFont="1" applyBorder="1" applyAlignment="1" applyProtection="1">
      <alignment horizontal="center" vertical="center" wrapText="1"/>
    </xf>
    <xf numFmtId="0" fontId="26" fillId="0" borderId="13" xfId="0" applyFont="1" applyBorder="1" applyAlignment="1" applyProtection="1">
      <alignment horizontal="center" vertical="center" wrapText="1"/>
    </xf>
    <xf numFmtId="0" fontId="26" fillId="0" borderId="36" xfId="0" applyFont="1" applyBorder="1" applyAlignment="1" applyProtection="1">
      <alignment horizontal="center" vertical="center" wrapText="1"/>
    </xf>
    <xf numFmtId="0" fontId="26" fillId="0" borderId="14" xfId="0" applyFont="1" applyBorder="1" applyAlignment="1" applyProtection="1">
      <alignment horizontal="center" vertical="center" wrapText="1"/>
    </xf>
    <xf numFmtId="0" fontId="4" fillId="4" borderId="0" xfId="2" applyFont="1" applyFill="1" applyProtection="1">
      <alignment vertical="center"/>
    </xf>
    <xf numFmtId="0" fontId="4" fillId="0" borderId="30" xfId="0" applyFont="1" applyBorder="1" applyAlignment="1" applyProtection="1">
      <alignment vertical="top" wrapText="1"/>
    </xf>
    <xf numFmtId="0" fontId="4" fillId="0" borderId="39" xfId="0" applyFont="1" applyBorder="1" applyAlignment="1" applyProtection="1">
      <alignment vertical="top" wrapText="1"/>
    </xf>
    <xf numFmtId="0" fontId="4" fillId="0" borderId="23" xfId="0" applyFont="1" applyBorder="1" applyAlignment="1" applyProtection="1">
      <alignment horizontal="left" vertical="center"/>
    </xf>
    <xf numFmtId="0" fontId="4" fillId="0" borderId="29" xfId="0" applyFont="1" applyBorder="1" applyAlignment="1" applyProtection="1">
      <alignment horizontal="left" vertical="center"/>
    </xf>
    <xf numFmtId="0" fontId="4" fillId="0" borderId="23" xfId="0" applyFont="1" applyBorder="1" applyAlignment="1" applyProtection="1">
      <alignment vertical="center" wrapText="1"/>
    </xf>
    <xf numFmtId="0" fontId="4" fillId="0" borderId="29" xfId="0" applyFont="1" applyBorder="1" applyAlignment="1" applyProtection="1">
      <alignment vertical="center" wrapText="1"/>
    </xf>
    <xf numFmtId="0" fontId="26" fillId="0" borderId="23"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29" xfId="0" applyFont="1" applyBorder="1" applyAlignment="1" applyProtection="1">
      <alignment vertical="center" wrapText="1"/>
    </xf>
    <xf numFmtId="0" fontId="4" fillId="5" borderId="0" xfId="2" applyFont="1" applyFill="1" applyProtection="1">
      <alignment vertical="center"/>
    </xf>
    <xf numFmtId="0" fontId="4" fillId="6" borderId="0" xfId="2" applyFont="1" applyFill="1" applyProtection="1">
      <alignment vertical="center"/>
    </xf>
    <xf numFmtId="0" fontId="4" fillId="0" borderId="28" xfId="0" applyFont="1" applyBorder="1" applyAlignment="1" applyProtection="1">
      <alignment vertical="top" wrapText="1"/>
    </xf>
    <xf numFmtId="0" fontId="4" fillId="0" borderId="40" xfId="0" applyFont="1" applyBorder="1" applyAlignment="1" applyProtection="1">
      <alignment vertical="top" wrapText="1"/>
    </xf>
    <xf numFmtId="0" fontId="4" fillId="0" borderId="5" xfId="0" applyFont="1" applyBorder="1" applyAlignment="1" applyProtection="1">
      <alignment horizontal="left" vertical="center"/>
    </xf>
    <xf numFmtId="0" fontId="4" fillId="0" borderId="24" xfId="0" applyFont="1" applyBorder="1" applyAlignment="1" applyProtection="1">
      <alignment horizontal="left" vertical="center"/>
    </xf>
    <xf numFmtId="0" fontId="4" fillId="0" borderId="5" xfId="0" applyFont="1" applyBorder="1" applyAlignment="1" applyProtection="1">
      <alignment vertical="center" wrapText="1"/>
    </xf>
    <xf numFmtId="0" fontId="4" fillId="0" borderId="24" xfId="0" applyFont="1" applyBorder="1" applyAlignment="1" applyProtection="1">
      <alignment vertical="center" wrapText="1"/>
    </xf>
    <xf numFmtId="0" fontId="26" fillId="0" borderId="5" xfId="0" applyFont="1" applyBorder="1" applyAlignment="1" applyProtection="1">
      <alignment vertical="center" wrapText="1"/>
    </xf>
    <xf numFmtId="0" fontId="26" fillId="0" borderId="6" xfId="0" applyFont="1" applyBorder="1" applyAlignment="1" applyProtection="1">
      <alignment vertical="center" wrapText="1"/>
    </xf>
    <xf numFmtId="0" fontId="26" fillId="0" borderId="24" xfId="0" applyFont="1" applyBorder="1" applyAlignment="1" applyProtection="1">
      <alignment vertical="center" wrapText="1"/>
    </xf>
    <xf numFmtId="0" fontId="4" fillId="0" borderId="43" xfId="0" applyFont="1" applyBorder="1" applyAlignment="1" applyProtection="1">
      <alignment vertical="top" wrapText="1"/>
    </xf>
    <xf numFmtId="0" fontId="4" fillId="0" borderId="44" xfId="0" applyFont="1" applyBorder="1" applyAlignment="1" applyProtection="1">
      <alignment vertical="top" wrapText="1"/>
    </xf>
    <xf numFmtId="0" fontId="4" fillId="0" borderId="8" xfId="0" applyFont="1" applyBorder="1" applyAlignment="1" applyProtection="1">
      <alignment horizontal="left" vertical="center"/>
    </xf>
    <xf numFmtId="0" fontId="4" fillId="0" borderId="10" xfId="0" applyFont="1" applyBorder="1" applyAlignment="1" applyProtection="1">
      <alignment horizontal="left" vertical="center"/>
    </xf>
    <xf numFmtId="0" fontId="4" fillId="0" borderId="8" xfId="0" applyFont="1" applyBorder="1" applyAlignment="1" applyProtection="1">
      <alignment vertical="center" wrapText="1"/>
    </xf>
    <xf numFmtId="0" fontId="4" fillId="0" borderId="10" xfId="0" applyFont="1" applyBorder="1" applyAlignment="1" applyProtection="1">
      <alignment vertical="center" wrapText="1"/>
    </xf>
    <xf numFmtId="0" fontId="26" fillId="0" borderId="8" xfId="0" applyFont="1" applyBorder="1" applyAlignment="1" applyProtection="1">
      <alignment vertical="center" wrapText="1"/>
    </xf>
    <xf numFmtId="0" fontId="26" fillId="0" borderId="9" xfId="0" applyFont="1" applyBorder="1" applyAlignment="1" applyProtection="1">
      <alignment vertical="center" wrapText="1"/>
    </xf>
    <xf numFmtId="0" fontId="26" fillId="0" borderId="10" xfId="0" applyFont="1" applyBorder="1" applyAlignment="1" applyProtection="1">
      <alignment vertical="center" wrapText="1"/>
    </xf>
    <xf numFmtId="0" fontId="4" fillId="0" borderId="0" xfId="0" applyFont="1" applyAlignment="1" applyProtection="1">
      <alignment horizontal="center" vertical="center" wrapText="1"/>
    </xf>
    <xf numFmtId="0" fontId="4" fillId="0" borderId="0" xfId="0" applyFont="1" applyAlignment="1" applyProtection="1">
      <alignment vertical="top" wrapText="1"/>
    </xf>
    <xf numFmtId="0" fontId="26" fillId="0" borderId="0" xfId="0" applyFont="1" applyAlignment="1" applyProtection="1">
      <alignment vertical="top" wrapText="1"/>
    </xf>
    <xf numFmtId="49" fontId="26" fillId="0" borderId="0" xfId="0" applyNumberFormat="1" applyFont="1" applyAlignment="1" applyProtection="1">
      <alignment vertical="top" wrapText="1"/>
    </xf>
    <xf numFmtId="0" fontId="26" fillId="0" borderId="32" xfId="0" applyFont="1" applyBorder="1" applyAlignment="1" applyProtection="1">
      <alignment horizontal="left" vertical="center" wrapText="1"/>
    </xf>
    <xf numFmtId="0" fontId="26" fillId="0" borderId="16" xfId="0" applyFont="1" applyBorder="1" applyAlignment="1" applyProtection="1">
      <alignment horizontal="left" vertical="center" wrapText="1"/>
    </xf>
    <xf numFmtId="0" fontId="26" fillId="0" borderId="34" xfId="0" applyFont="1" applyBorder="1" applyAlignment="1" applyProtection="1">
      <alignment horizontal="left" vertical="center" wrapText="1"/>
    </xf>
    <xf numFmtId="0" fontId="26" fillId="0" borderId="37" xfId="0" applyFont="1" applyBorder="1" applyAlignment="1" applyProtection="1">
      <alignment horizontal="left" vertical="center" wrapText="1"/>
    </xf>
    <xf numFmtId="0" fontId="26" fillId="0" borderId="13" xfId="0" applyFont="1" applyBorder="1" applyAlignment="1" applyProtection="1">
      <alignment horizontal="left" vertical="center" wrapText="1"/>
    </xf>
    <xf numFmtId="0" fontId="26" fillId="0" borderId="36" xfId="0" applyFont="1" applyBorder="1" applyAlignment="1" applyProtection="1">
      <alignment horizontal="left" vertical="center" wrapText="1"/>
    </xf>
    <xf numFmtId="0" fontId="4" fillId="0" borderId="45" xfId="0" applyFont="1" applyBorder="1" applyAlignment="1" applyProtection="1">
      <alignment vertical="top" wrapText="1"/>
    </xf>
    <xf numFmtId="0" fontId="4" fillId="0" borderId="46" xfId="0" applyFont="1" applyBorder="1" applyAlignment="1" applyProtection="1">
      <alignment vertical="top" wrapText="1"/>
    </xf>
    <xf numFmtId="0" fontId="4" fillId="0" borderId="6" xfId="0" applyFont="1" applyBorder="1" applyAlignment="1" applyProtection="1">
      <alignment vertical="center" wrapText="1"/>
    </xf>
    <xf numFmtId="0" fontId="4" fillId="0" borderId="16" xfId="0" applyFont="1" applyBorder="1" applyAlignment="1" applyProtection="1">
      <alignment horizontal="left" vertical="center"/>
    </xf>
    <xf numFmtId="0" fontId="4" fillId="0" borderId="13" xfId="0" applyFont="1" applyBorder="1" applyAlignment="1" applyProtection="1">
      <alignment horizontal="left" vertical="center"/>
    </xf>
    <xf numFmtId="0" fontId="4" fillId="0" borderId="3" xfId="0" applyFont="1" applyBorder="1" applyAlignment="1" applyProtection="1">
      <alignment horizontal="left" vertical="center"/>
    </xf>
    <xf numFmtId="0" fontId="4" fillId="0" borderId="6" xfId="0" applyFont="1" applyBorder="1" applyAlignment="1" applyProtection="1">
      <alignment horizontal="left" vertical="center"/>
    </xf>
    <xf numFmtId="0" fontId="4" fillId="0" borderId="9" xfId="0" applyFont="1" applyBorder="1" applyAlignment="1" applyProtection="1">
      <alignment horizontal="left" vertical="center"/>
    </xf>
    <xf numFmtId="0" fontId="4" fillId="0" borderId="47" xfId="0" applyFont="1" applyBorder="1" applyAlignment="1" applyProtection="1">
      <alignment vertical="top" wrapText="1"/>
    </xf>
    <xf numFmtId="0" fontId="4" fillId="0" borderId="48" xfId="0" applyFont="1" applyBorder="1" applyAlignment="1" applyProtection="1">
      <alignment vertical="top" wrapText="1"/>
    </xf>
    <xf numFmtId="0" fontId="18" fillId="0" borderId="0" xfId="0" applyFont="1" applyAlignment="1" applyProtection="1">
      <alignment vertical="center" wrapText="1"/>
    </xf>
    <xf numFmtId="0" fontId="19" fillId="0" borderId="0" xfId="6" applyFont="1" applyProtection="1">
      <alignment vertical="center"/>
    </xf>
    <xf numFmtId="180" fontId="19" fillId="0" borderId="19" xfId="0" applyNumberFormat="1" applyFont="1" applyBorder="1" applyProtection="1">
      <alignment vertical="center"/>
    </xf>
    <xf numFmtId="180" fontId="19" fillId="0" borderId="0" xfId="0" applyNumberFormat="1" applyFont="1" applyProtection="1">
      <alignment vertical="center"/>
    </xf>
    <xf numFmtId="0" fontId="19" fillId="0" borderId="15" xfId="2" applyFont="1" applyBorder="1" applyProtection="1">
      <alignment vertical="center"/>
    </xf>
    <xf numFmtId="0" fontId="19" fillId="0" borderId="16" xfId="2" applyFont="1" applyBorder="1" applyProtection="1">
      <alignment vertical="center"/>
    </xf>
    <xf numFmtId="0" fontId="19" fillId="0" borderId="18" xfId="2" applyFont="1" applyBorder="1" applyProtection="1">
      <alignment vertical="center"/>
    </xf>
    <xf numFmtId="0" fontId="19" fillId="0" borderId="49" xfId="0" applyFont="1" applyBorder="1" applyAlignment="1" applyProtection="1">
      <alignment horizontal="center" vertical="center"/>
    </xf>
    <xf numFmtId="0" fontId="19" fillId="0" borderId="15" xfId="0" applyFont="1" applyBorder="1" applyAlignment="1" applyProtection="1">
      <alignment horizontal="center" vertical="center"/>
    </xf>
    <xf numFmtId="0" fontId="19" fillId="0" borderId="16" xfId="0" applyFont="1" applyBorder="1" applyAlignment="1" applyProtection="1">
      <alignment horizontal="center" vertical="center"/>
    </xf>
    <xf numFmtId="0" fontId="19" fillId="0" borderId="18" xfId="0" applyFont="1" applyBorder="1" applyAlignment="1" applyProtection="1">
      <alignment horizontal="center" vertical="center"/>
    </xf>
    <xf numFmtId="0" fontId="19" fillId="0" borderId="15" xfId="0" applyFont="1" applyBorder="1" applyAlignment="1" applyProtection="1">
      <alignment horizontal="center" vertical="center" wrapText="1"/>
    </xf>
    <xf numFmtId="0" fontId="19" fillId="0" borderId="20" xfId="2" applyFont="1" applyBorder="1" applyProtection="1">
      <alignment vertical="center"/>
    </xf>
    <xf numFmtId="0" fontId="19" fillId="0" borderId="0" xfId="2" applyFont="1" applyProtection="1">
      <alignment vertical="center"/>
    </xf>
    <xf numFmtId="0" fontId="19" fillId="0" borderId="19" xfId="2" applyFont="1" applyBorder="1" applyProtection="1">
      <alignment vertical="center"/>
    </xf>
    <xf numFmtId="0" fontId="19" fillId="0" borderId="0" xfId="2" applyFont="1" applyProtection="1">
      <alignment vertical="center"/>
    </xf>
    <xf numFmtId="0" fontId="19" fillId="0" borderId="20" xfId="2" applyFont="1" applyBorder="1" applyProtection="1">
      <alignment vertical="center"/>
    </xf>
    <xf numFmtId="0" fontId="19" fillId="0" borderId="4" xfId="0" applyFont="1" applyBorder="1" applyProtection="1">
      <alignment vertical="center"/>
    </xf>
    <xf numFmtId="0" fontId="19" fillId="0" borderId="19" xfId="0" applyFont="1" applyBorder="1" applyAlignment="1" applyProtection="1">
      <alignment horizontal="center" vertical="center"/>
    </xf>
    <xf numFmtId="0" fontId="19" fillId="0" borderId="0" xfId="0" applyFont="1" applyAlignment="1" applyProtection="1">
      <alignment horizontal="center" vertical="center"/>
    </xf>
    <xf numFmtId="0" fontId="19" fillId="0" borderId="20" xfId="0" applyFont="1" applyBorder="1" applyAlignment="1" applyProtection="1">
      <alignment horizontal="center" vertical="center"/>
    </xf>
    <xf numFmtId="0" fontId="19" fillId="0" borderId="25" xfId="0" applyFont="1" applyBorder="1" applyProtection="1">
      <alignment vertical="center"/>
    </xf>
    <xf numFmtId="0" fontId="19" fillId="0" borderId="17" xfId="0" applyFont="1" applyBorder="1" applyAlignment="1" applyProtection="1">
      <alignment horizontal="center" vertical="center"/>
    </xf>
    <xf numFmtId="0" fontId="19" fillId="0" borderId="13" xfId="0" applyFont="1" applyBorder="1" applyAlignment="1" applyProtection="1">
      <alignment horizontal="center" vertical="center"/>
    </xf>
    <xf numFmtId="0" fontId="19" fillId="0" borderId="14" xfId="0" applyFont="1" applyBorder="1" applyAlignment="1" applyProtection="1">
      <alignment horizontal="center" vertical="center"/>
    </xf>
    <xf numFmtId="0" fontId="4" fillId="0" borderId="51" xfId="0" applyFont="1" applyBorder="1" applyProtection="1">
      <alignment vertical="center"/>
    </xf>
    <xf numFmtId="0" fontId="4" fillId="0" borderId="52" xfId="0" applyFont="1" applyBorder="1" applyProtection="1">
      <alignment vertical="center"/>
    </xf>
    <xf numFmtId="0" fontId="4" fillId="0" borderId="53" xfId="0" applyFont="1" applyBorder="1" applyProtection="1">
      <alignment vertical="center"/>
    </xf>
    <xf numFmtId="38" fontId="19" fillId="3" borderId="51" xfId="0" quotePrefix="1" applyNumberFormat="1" applyFont="1" applyFill="1" applyBorder="1" applyAlignment="1" applyProtection="1">
      <alignment horizontal="right" vertical="center"/>
    </xf>
    <xf numFmtId="0" fontId="19" fillId="3" borderId="52" xfId="0" quotePrefix="1" applyFont="1" applyFill="1" applyBorder="1" applyAlignment="1" applyProtection="1">
      <alignment horizontal="right" vertical="center"/>
    </xf>
    <xf numFmtId="0" fontId="19" fillId="3" borderId="53" xfId="0" quotePrefix="1" applyFont="1" applyFill="1" applyBorder="1" applyAlignment="1" applyProtection="1">
      <alignment horizontal="right" vertical="center"/>
    </xf>
    <xf numFmtId="0" fontId="19" fillId="0" borderId="27" xfId="2" applyFont="1" applyBorder="1" applyProtection="1">
      <alignment vertical="center"/>
    </xf>
    <xf numFmtId="0" fontId="19" fillId="0" borderId="22" xfId="2" applyFont="1" applyBorder="1" applyProtection="1">
      <alignment vertical="center"/>
    </xf>
    <xf numFmtId="0" fontId="19" fillId="0" borderId="50" xfId="2" applyFont="1" applyBorder="1" applyProtection="1">
      <alignment vertical="center"/>
    </xf>
    <xf numFmtId="0" fontId="19" fillId="7" borderId="0" xfId="2" applyFont="1" applyFill="1" applyProtection="1">
      <alignment vertical="center"/>
    </xf>
    <xf numFmtId="0" fontId="19" fillId="3" borderId="26" xfId="0" quotePrefix="1" applyFont="1" applyFill="1" applyBorder="1" applyProtection="1">
      <alignment vertical="center"/>
    </xf>
    <xf numFmtId="0" fontId="19" fillId="3" borderId="9" xfId="0" quotePrefix="1" applyFont="1" applyFill="1" applyBorder="1" applyProtection="1">
      <alignment vertical="center"/>
    </xf>
    <xf numFmtId="0" fontId="19" fillId="3" borderId="11" xfId="0" quotePrefix="1" applyFont="1" applyFill="1" applyBorder="1" applyProtection="1">
      <alignment vertical="center"/>
    </xf>
    <xf numFmtId="0" fontId="15" fillId="0" borderId="0" xfId="2" applyFont="1" applyAlignment="1" applyProtection="1">
      <alignment vertical="top"/>
    </xf>
    <xf numFmtId="180" fontId="4" fillId="0" borderId="0" xfId="0" applyNumberFormat="1" applyFont="1" applyAlignment="1" applyProtection="1">
      <alignment vertical="top"/>
    </xf>
    <xf numFmtId="49" fontId="4" fillId="0" borderId="0" xfId="0" applyNumberFormat="1" applyFont="1" applyAlignment="1" applyProtection="1">
      <alignment vertical="top" wrapText="1"/>
    </xf>
    <xf numFmtId="49" fontId="24" fillId="0" borderId="0" xfId="0" applyNumberFormat="1" applyFont="1" applyAlignment="1" applyProtection="1">
      <alignment vertical="center" wrapText="1"/>
    </xf>
    <xf numFmtId="0" fontId="4" fillId="0" borderId="49" xfId="0" applyFont="1" applyBorder="1" applyProtection="1">
      <alignment vertical="center"/>
    </xf>
    <xf numFmtId="0" fontId="4" fillId="0" borderId="31" xfId="0" applyFont="1" applyBorder="1" applyProtection="1">
      <alignment vertical="center"/>
    </xf>
    <xf numFmtId="38" fontId="4" fillId="0" borderId="33" xfId="0" applyNumberFormat="1" applyFont="1" applyBorder="1" applyProtection="1">
      <alignment vertical="center"/>
    </xf>
    <xf numFmtId="38" fontId="4" fillId="0" borderId="1" xfId="0" applyNumberFormat="1" applyFont="1" applyBorder="1" applyProtection="1">
      <alignment vertical="center"/>
    </xf>
    <xf numFmtId="38" fontId="4" fillId="0" borderId="2" xfId="0" applyNumberFormat="1" applyFont="1" applyBorder="1" applyProtection="1">
      <alignment vertical="center"/>
    </xf>
    <xf numFmtId="180" fontId="4" fillId="0" borderId="17" xfId="0" applyNumberFormat="1" applyFont="1" applyBorder="1" applyProtection="1">
      <alignment vertical="center"/>
    </xf>
    <xf numFmtId="180" fontId="4" fillId="0" borderId="13" xfId="0" applyNumberFormat="1" applyFont="1" applyBorder="1" applyProtection="1">
      <alignment vertical="center"/>
    </xf>
    <xf numFmtId="0" fontId="4" fillId="0" borderId="14" xfId="2" applyFont="1" applyBorder="1" applyProtection="1">
      <alignment vertical="center"/>
    </xf>
    <xf numFmtId="183" fontId="4" fillId="0" borderId="0" xfId="2" applyNumberFormat="1" applyFont="1" applyProtection="1">
      <alignment vertical="center"/>
    </xf>
    <xf numFmtId="0" fontId="7" fillId="0" borderId="0" xfId="6" applyNumberFormat="1" applyFont="1" applyAlignment="1" applyProtection="1">
      <alignment horizontal="right" vertical="top"/>
    </xf>
    <xf numFmtId="0" fontId="23" fillId="0" borderId="0" xfId="6" applyNumberFormat="1" applyFont="1" applyProtection="1">
      <alignment vertical="center"/>
    </xf>
    <xf numFmtId="0" fontId="4" fillId="0" borderId="0" xfId="6" applyNumberFormat="1" applyFont="1" applyProtection="1">
      <alignment vertical="center"/>
    </xf>
    <xf numFmtId="0" fontId="4" fillId="0" borderId="0" xfId="6" applyNumberFormat="1" applyFont="1" applyAlignment="1" applyProtection="1">
      <alignment horizontal="left" vertical="center"/>
    </xf>
    <xf numFmtId="38" fontId="19" fillId="2" borderId="32" xfId="4" applyNumberFormat="1" applyFont="1" applyFill="1" applyBorder="1" applyAlignment="1" applyProtection="1">
      <alignment horizontal="right" vertical="center"/>
      <protection locked="0"/>
    </xf>
    <xf numFmtId="38" fontId="19" fillId="2" borderId="51" xfId="4" applyNumberFormat="1" applyFont="1" applyFill="1" applyBorder="1" applyAlignment="1" applyProtection="1">
      <alignment horizontal="right" vertical="center"/>
      <protection locked="0"/>
    </xf>
    <xf numFmtId="38" fontId="19" fillId="0" borderId="54" xfId="4" applyNumberFormat="1" applyFont="1" applyFill="1" applyBorder="1" applyAlignment="1" applyProtection="1">
      <alignment horizontal="right" vertical="center"/>
    </xf>
    <xf numFmtId="38" fontId="19" fillId="2" borderId="54" xfId="4" quotePrefix="1" applyNumberFormat="1" applyFont="1" applyFill="1" applyBorder="1" applyAlignment="1" applyProtection="1">
      <alignment horizontal="right" vertical="center"/>
      <protection locked="0"/>
    </xf>
    <xf numFmtId="38" fontId="19" fillId="0" borderId="26" xfId="4" applyNumberFormat="1" applyFont="1" applyFill="1" applyBorder="1" applyAlignment="1" applyProtection="1">
      <alignment horizontal="right" vertical="center"/>
    </xf>
  </cellXfs>
  <cellStyles count="18">
    <cellStyle name="ハイパーリンク 2" xfId="15" xr:uid="{00000000-0005-0000-0000-000001000000}"/>
    <cellStyle name="桁区切り 2" xfId="4" xr:uid="{00000000-0005-0000-0000-000002000000}"/>
    <cellStyle name="桁区切り 2 2" xfId="13" xr:uid="{00000000-0005-0000-0000-000003000000}"/>
    <cellStyle name="桁区切り 3" xfId="7" xr:uid="{00000000-0005-0000-0000-000004000000}"/>
    <cellStyle name="桁区切り 4" xfId="16" xr:uid="{00000000-0005-0000-0000-000005000000}"/>
    <cellStyle name="桁区切り 5" xfId="17" xr:uid="{00000000-0005-0000-0000-000006000000}"/>
    <cellStyle name="通貨 2" xfId="9" xr:uid="{00000000-0005-0000-0000-000007000000}"/>
    <cellStyle name="標準" xfId="0" builtinId="0"/>
    <cellStyle name="標準 2" xfId="10" xr:uid="{00000000-0005-0000-0000-000009000000}"/>
    <cellStyle name="標準 3 3" xfId="3" xr:uid="{00000000-0005-0000-0000-00000A000000}"/>
    <cellStyle name="標準 4" xfId="8" xr:uid="{00000000-0005-0000-0000-00000B000000}"/>
    <cellStyle name="標準 5" xfId="2" xr:uid="{00000000-0005-0000-0000-00000C000000}"/>
    <cellStyle name="標準 5 2" xfId="1" xr:uid="{00000000-0005-0000-0000-00000D000000}"/>
    <cellStyle name="標準 5 2 2" xfId="6" xr:uid="{00000000-0005-0000-0000-00000E000000}"/>
    <cellStyle name="標準 5 2 2 2" xfId="12" xr:uid="{00000000-0005-0000-0000-00000F000000}"/>
    <cellStyle name="標準 5 2 2 3" xfId="11" xr:uid="{00000000-0005-0000-0000-000010000000}"/>
    <cellStyle name="標準 8" xfId="14" xr:uid="{00000000-0005-0000-0000-000011000000}"/>
    <cellStyle name="標準 9" xfId="5" xr:uid="{00000000-0005-0000-0000-000012000000}"/>
  </cellStyles>
  <dxfs count="319">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FFCC"/>
      <color rgb="FFFFCCFF"/>
      <color rgb="FFFFFFCC"/>
      <color rgb="FFCCEDFC"/>
      <color rgb="FF000000"/>
      <color rgb="FFA6A6A6"/>
      <color rgb="FFFFE1FF"/>
      <color rgb="FFE2EFDA"/>
      <color rgb="FFFF0000"/>
      <color rgb="FFEEAA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01">
    <outlinePr summaryBelow="0"/>
    <pageSetUpPr fitToPage="1"/>
  </sheetPr>
  <dimension ref="A1:AE352"/>
  <sheetViews>
    <sheetView showGridLines="0" tabSelected="1" topLeftCell="B1" zoomScaleNormal="100" workbookViewId="0">
      <selection activeCell="B1" sqref="B1"/>
    </sheetView>
  </sheetViews>
  <sheetFormatPr defaultRowHeight="13.5" x14ac:dyDescent="0.15"/>
  <cols>
    <col min="1" max="1" width="9" style="316" hidden="1" customWidth="1"/>
    <col min="2" max="3" width="1.625" style="92" customWidth="1"/>
    <col min="4" max="5" width="5.625" style="92" customWidth="1"/>
    <col min="6" max="7" width="6.375" style="92" customWidth="1"/>
    <col min="8" max="8" width="5.625" style="92" customWidth="1"/>
    <col min="9" max="9" width="1.625" style="92" customWidth="1"/>
    <col min="10" max="10" width="10.25" style="92" customWidth="1"/>
    <col min="11" max="14" width="5.625" style="92" customWidth="1"/>
    <col min="15" max="15" width="7.625" style="92" customWidth="1"/>
    <col min="16" max="16" width="6.125" style="92" customWidth="1"/>
    <col min="17" max="17" width="7.625" style="92" customWidth="1"/>
    <col min="18" max="19" width="7.5" style="92" customWidth="1"/>
    <col min="20" max="20" width="17.5" style="92" customWidth="1"/>
    <col min="21" max="21" width="6.375" style="92" customWidth="1"/>
    <col min="22" max="22" width="6.25" style="92" customWidth="1"/>
    <col min="23" max="23" width="5" style="92" customWidth="1"/>
    <col min="24" max="25" width="8.75" style="92" customWidth="1"/>
    <col min="26" max="26" width="2.625" style="92" customWidth="1"/>
    <col min="27" max="27" width="3.625" style="92" customWidth="1"/>
    <col min="28" max="31" width="9" style="92" hidden="1" customWidth="1"/>
    <col min="32" max="16384" width="9" style="92"/>
  </cols>
  <sheetData>
    <row r="1" spans="1:27" ht="30" customHeight="1" x14ac:dyDescent="0.15">
      <c r="A1" s="318" t="s">
        <v>38</v>
      </c>
      <c r="B1" s="89"/>
      <c r="C1" s="90" t="s">
        <v>39</v>
      </c>
      <c r="D1" s="91"/>
      <c r="U1" s="93"/>
      <c r="V1" s="93"/>
      <c r="W1" s="317" t="s">
        <v>291</v>
      </c>
      <c r="X1" s="94"/>
      <c r="Y1" s="94"/>
      <c r="Z1" s="94"/>
      <c r="AA1" s="95"/>
    </row>
    <row r="2" spans="1:27" ht="15" hidden="1" customHeight="1" x14ac:dyDescent="0.15">
      <c r="A2" s="318" t="s">
        <v>4</v>
      </c>
      <c r="B2" s="89"/>
      <c r="C2" s="96"/>
      <c r="D2" s="96"/>
      <c r="E2" s="96"/>
      <c r="F2" s="96"/>
      <c r="G2" s="96"/>
      <c r="H2" s="96"/>
      <c r="AA2" s="95"/>
    </row>
    <row r="3" spans="1:27" ht="30" customHeight="1" x14ac:dyDescent="0.15">
      <c r="A3" s="319" t="s">
        <v>292</v>
      </c>
      <c r="B3" s="89"/>
      <c r="C3" s="92" t="s">
        <v>280</v>
      </c>
      <c r="AA3" s="95"/>
    </row>
    <row r="4" spans="1:27" ht="5.25" customHeight="1" x14ac:dyDescent="0.15">
      <c r="A4" s="89"/>
      <c r="B4" s="89"/>
      <c r="C4" s="97"/>
      <c r="D4" s="98"/>
      <c r="E4" s="98"/>
      <c r="F4" s="98"/>
      <c r="G4" s="98"/>
      <c r="H4" s="98"/>
      <c r="I4" s="98"/>
      <c r="J4" s="98"/>
      <c r="K4" s="98"/>
      <c r="L4" s="98"/>
      <c r="M4" s="98"/>
      <c r="N4" s="98"/>
      <c r="O4" s="98"/>
      <c r="P4" s="98"/>
      <c r="Q4" s="98"/>
      <c r="R4" s="98"/>
      <c r="S4" s="98"/>
      <c r="T4" s="98"/>
      <c r="U4" s="98"/>
      <c r="V4" s="98"/>
      <c r="W4" s="98"/>
      <c r="X4" s="98"/>
      <c r="Y4" s="98"/>
      <c r="Z4" s="99"/>
    </row>
    <row r="5" spans="1:27" ht="15" customHeight="1" x14ac:dyDescent="0.15">
      <c r="A5" s="89"/>
      <c r="B5" s="100"/>
      <c r="C5" s="101" t="s">
        <v>37</v>
      </c>
      <c r="D5" s="102"/>
      <c r="E5" s="102"/>
      <c r="F5" s="102"/>
      <c r="G5" s="102"/>
      <c r="H5" s="102"/>
      <c r="I5" s="102"/>
      <c r="J5" s="102"/>
      <c r="K5" s="102"/>
      <c r="L5" s="102"/>
      <c r="M5" s="102"/>
      <c r="N5" s="102"/>
      <c r="O5" s="102"/>
      <c r="P5" s="102"/>
      <c r="Q5" s="102"/>
      <c r="R5" s="102"/>
      <c r="S5" s="102"/>
      <c r="T5" s="102"/>
      <c r="U5" s="102"/>
      <c r="V5" s="102"/>
      <c r="W5" s="102"/>
      <c r="X5" s="102"/>
      <c r="Y5" s="102"/>
      <c r="Z5" s="103"/>
    </row>
    <row r="6" spans="1:27" ht="15" customHeight="1" x14ac:dyDescent="0.15">
      <c r="A6" s="89"/>
      <c r="B6" s="89"/>
      <c r="C6" s="101" t="s">
        <v>1</v>
      </c>
      <c r="D6" s="102"/>
      <c r="E6" s="102"/>
      <c r="F6" s="102"/>
      <c r="G6" s="102"/>
      <c r="H6" s="102"/>
      <c r="I6" s="102"/>
      <c r="J6" s="102"/>
      <c r="K6" s="102"/>
      <c r="L6" s="102"/>
      <c r="M6" s="102"/>
      <c r="N6" s="102"/>
      <c r="O6" s="102"/>
      <c r="P6" s="102"/>
      <c r="Q6" s="102"/>
      <c r="R6" s="102"/>
      <c r="S6" s="102"/>
      <c r="T6" s="102"/>
      <c r="U6" s="102"/>
      <c r="V6" s="102"/>
      <c r="W6" s="102"/>
      <c r="X6" s="102"/>
      <c r="Y6" s="102"/>
      <c r="Z6" s="103"/>
    </row>
    <row r="7" spans="1:27" ht="15" customHeight="1" x14ac:dyDescent="0.15">
      <c r="A7" s="89"/>
      <c r="B7" s="89"/>
      <c r="C7" s="101" t="s">
        <v>2</v>
      </c>
      <c r="D7" s="102"/>
      <c r="E7" s="102"/>
      <c r="F7" s="102"/>
      <c r="G7" s="102"/>
      <c r="H7" s="102"/>
      <c r="I7" s="102"/>
      <c r="J7" s="102"/>
      <c r="K7" s="102"/>
      <c r="L7" s="102"/>
      <c r="M7" s="102"/>
      <c r="N7" s="102"/>
      <c r="O7" s="102"/>
      <c r="P7" s="102"/>
      <c r="Q7" s="102"/>
      <c r="R7" s="102"/>
      <c r="S7" s="102"/>
      <c r="T7" s="102"/>
      <c r="U7" s="102"/>
      <c r="V7" s="102"/>
      <c r="W7" s="102"/>
      <c r="X7" s="102"/>
      <c r="Y7" s="102"/>
      <c r="Z7" s="103"/>
    </row>
    <row r="8" spans="1:27" ht="15" hidden="1" customHeight="1" x14ac:dyDescent="0.15">
      <c r="A8" s="89"/>
      <c r="B8" s="89"/>
      <c r="C8" s="101"/>
      <c r="D8" s="102"/>
      <c r="E8" s="102"/>
      <c r="F8" s="102"/>
      <c r="G8" s="102"/>
      <c r="H8" s="102"/>
      <c r="I8" s="102"/>
      <c r="J8" s="102"/>
      <c r="K8" s="102"/>
      <c r="L8" s="102"/>
      <c r="M8" s="102"/>
      <c r="N8" s="102"/>
      <c r="O8" s="102"/>
      <c r="P8" s="102"/>
      <c r="Q8" s="102"/>
      <c r="R8" s="102"/>
      <c r="S8" s="102"/>
      <c r="T8" s="102"/>
      <c r="U8" s="102"/>
      <c r="V8" s="102"/>
      <c r="W8" s="102"/>
      <c r="X8" s="102"/>
      <c r="Y8" s="102"/>
      <c r="Z8" s="103"/>
    </row>
    <row r="9" spans="1:27" ht="5.25" customHeight="1" x14ac:dyDescent="0.15">
      <c r="A9" s="89"/>
      <c r="B9" s="89"/>
      <c r="C9" s="104"/>
      <c r="D9" s="105"/>
      <c r="E9" s="105"/>
      <c r="F9" s="105"/>
      <c r="G9" s="105"/>
      <c r="H9" s="105"/>
      <c r="I9" s="105"/>
      <c r="J9" s="105"/>
      <c r="K9" s="105"/>
      <c r="L9" s="105"/>
      <c r="M9" s="105"/>
      <c r="N9" s="105"/>
      <c r="O9" s="105"/>
      <c r="P9" s="105"/>
      <c r="Q9" s="105"/>
      <c r="R9" s="105"/>
      <c r="S9" s="105"/>
      <c r="T9" s="105"/>
      <c r="U9" s="105"/>
      <c r="V9" s="105"/>
      <c r="W9" s="105"/>
      <c r="X9" s="105"/>
      <c r="Y9" s="105"/>
      <c r="Z9" s="106"/>
    </row>
    <row r="10" spans="1:27" ht="30" customHeight="1" x14ac:dyDescent="0.15">
      <c r="A10" s="89"/>
      <c r="B10" s="89"/>
    </row>
    <row r="11" spans="1:27" ht="15.75" hidden="1" customHeight="1" x14ac:dyDescent="0.15">
      <c r="A11" s="107"/>
      <c r="B11" s="89"/>
    </row>
    <row r="12" spans="1:27" ht="15.75" hidden="1" customHeight="1" x14ac:dyDescent="0.15">
      <c r="A12" s="107"/>
      <c r="B12" s="89"/>
    </row>
    <row r="13" spans="1:27" ht="20.100000000000001" customHeight="1" x14ac:dyDescent="0.15">
      <c r="A13" s="89"/>
      <c r="B13" s="89"/>
      <c r="C13" s="108" t="s">
        <v>40</v>
      </c>
      <c r="D13" s="109"/>
      <c r="E13" s="109"/>
      <c r="F13" s="109"/>
      <c r="G13" s="109"/>
      <c r="H13" s="110"/>
    </row>
    <row r="14" spans="1:27" ht="15" customHeight="1" x14ac:dyDescent="0.15">
      <c r="A14" s="89"/>
      <c r="B14" s="89"/>
      <c r="C14" s="111"/>
      <c r="D14" s="112"/>
      <c r="E14" s="112"/>
      <c r="F14" s="112"/>
      <c r="G14" s="112"/>
      <c r="H14" s="112"/>
      <c r="I14" s="113"/>
      <c r="J14" s="113"/>
      <c r="K14" s="113"/>
      <c r="L14" s="113"/>
      <c r="M14" s="113"/>
      <c r="N14" s="113"/>
      <c r="O14" s="113"/>
      <c r="P14" s="113"/>
      <c r="Q14" s="113"/>
      <c r="R14" s="113"/>
      <c r="S14" s="113"/>
      <c r="T14" s="113"/>
      <c r="U14" s="113"/>
      <c r="V14" s="113"/>
      <c r="W14" s="113"/>
      <c r="X14" s="113"/>
      <c r="Y14" s="113"/>
      <c r="Z14" s="114"/>
    </row>
    <row r="15" spans="1:27" ht="15.75" hidden="1" customHeight="1" x14ac:dyDescent="0.15">
      <c r="A15" s="89"/>
      <c r="B15" s="89"/>
      <c r="C15" s="115"/>
      <c r="D15" s="116"/>
      <c r="E15" s="117"/>
      <c r="F15" s="117"/>
      <c r="G15" s="117"/>
      <c r="H15" s="117"/>
      <c r="I15" s="118"/>
      <c r="J15" s="119"/>
      <c r="K15" s="119"/>
      <c r="L15" s="119"/>
      <c r="M15" s="119"/>
      <c r="N15" s="119"/>
      <c r="O15" s="119"/>
      <c r="P15" s="119"/>
      <c r="Q15" s="119"/>
      <c r="R15" s="119"/>
      <c r="S15" s="119"/>
      <c r="T15" s="119"/>
      <c r="U15" s="119"/>
      <c r="V15" s="119"/>
      <c r="W15" s="119"/>
      <c r="X15" s="119"/>
      <c r="Y15" s="119"/>
      <c r="Z15" s="120"/>
    </row>
    <row r="16" spans="1:27" ht="15.75" hidden="1" customHeight="1" x14ac:dyDescent="0.15">
      <c r="A16" s="89"/>
      <c r="B16" s="89"/>
      <c r="C16" s="115"/>
      <c r="D16" s="116"/>
      <c r="E16" s="121"/>
      <c r="F16" s="121"/>
      <c r="G16" s="121"/>
      <c r="H16" s="121"/>
      <c r="I16" s="118"/>
      <c r="J16" s="122"/>
      <c r="K16" s="122"/>
      <c r="L16" s="122"/>
      <c r="M16" s="122"/>
      <c r="N16" s="122"/>
      <c r="O16" s="122"/>
      <c r="P16" s="122"/>
      <c r="Q16" s="122"/>
      <c r="R16" s="122"/>
      <c r="S16" s="122"/>
      <c r="T16" s="122"/>
      <c r="U16" s="122"/>
      <c r="V16" s="122"/>
      <c r="W16" s="122"/>
      <c r="X16" s="122"/>
      <c r="Y16" s="122"/>
      <c r="Z16" s="120"/>
    </row>
    <row r="17" spans="1:26" ht="15.75" hidden="1" customHeight="1" x14ac:dyDescent="0.15">
      <c r="A17" s="89"/>
      <c r="B17" s="89"/>
      <c r="C17" s="115"/>
      <c r="D17" s="116"/>
      <c r="E17" s="121"/>
      <c r="F17" s="121"/>
      <c r="G17" s="121"/>
      <c r="H17" s="121"/>
      <c r="I17" s="118"/>
      <c r="J17" s="122"/>
      <c r="K17" s="122"/>
      <c r="L17" s="122"/>
      <c r="M17" s="122"/>
      <c r="N17" s="122"/>
      <c r="O17" s="122"/>
      <c r="P17" s="122"/>
      <c r="Q17" s="122"/>
      <c r="R17" s="122"/>
      <c r="S17" s="122"/>
      <c r="T17" s="122"/>
      <c r="U17" s="122"/>
      <c r="V17" s="122"/>
      <c r="W17" s="122"/>
      <c r="X17" s="122"/>
      <c r="Y17" s="122"/>
      <c r="Z17" s="120"/>
    </row>
    <row r="18" spans="1:26" ht="15.75" hidden="1" customHeight="1" x14ac:dyDescent="0.15">
      <c r="A18" s="89"/>
      <c r="B18" s="89"/>
      <c r="C18" s="115"/>
      <c r="D18" s="116"/>
      <c r="E18" s="121"/>
      <c r="F18" s="121"/>
      <c r="G18" s="121"/>
      <c r="H18" s="121"/>
      <c r="I18" s="118"/>
      <c r="J18" s="122"/>
      <c r="K18" s="122"/>
      <c r="L18" s="122"/>
      <c r="M18" s="122"/>
      <c r="N18" s="122"/>
      <c r="O18" s="122"/>
      <c r="P18" s="122"/>
      <c r="Q18" s="122"/>
      <c r="R18" s="122"/>
      <c r="S18" s="122"/>
      <c r="T18" s="122"/>
      <c r="U18" s="122"/>
      <c r="V18" s="122"/>
      <c r="W18" s="122"/>
      <c r="X18" s="122"/>
      <c r="Y18" s="122"/>
      <c r="Z18" s="120"/>
    </row>
    <row r="19" spans="1:26" ht="15.75" hidden="1" customHeight="1" x14ac:dyDescent="0.15">
      <c r="A19" s="89"/>
      <c r="B19" s="89"/>
      <c r="C19" s="115"/>
      <c r="D19" s="116"/>
      <c r="E19" s="121"/>
      <c r="F19" s="121"/>
      <c r="G19" s="121"/>
      <c r="H19" s="121"/>
      <c r="I19" s="118"/>
      <c r="J19" s="122"/>
      <c r="K19" s="122"/>
      <c r="L19" s="122"/>
      <c r="M19" s="122"/>
      <c r="N19" s="122"/>
      <c r="O19" s="122"/>
      <c r="P19" s="122"/>
      <c r="Q19" s="122"/>
      <c r="R19" s="122"/>
      <c r="S19" s="122"/>
      <c r="T19" s="122"/>
      <c r="U19" s="122"/>
      <c r="V19" s="122"/>
      <c r="W19" s="122"/>
      <c r="X19" s="122"/>
      <c r="Y19" s="122"/>
      <c r="Z19" s="120"/>
    </row>
    <row r="20" spans="1:26" ht="20.100000000000001" customHeight="1" x14ac:dyDescent="0.15">
      <c r="A20" s="89">
        <f>IF(TRIM($I20)="", 1001, 0)</f>
        <v>1001</v>
      </c>
      <c r="B20" s="89"/>
      <c r="C20" s="115"/>
      <c r="D20" s="116">
        <v>1</v>
      </c>
      <c r="E20" s="92" t="s">
        <v>12</v>
      </c>
      <c r="I20" s="74"/>
      <c r="J20" s="75"/>
      <c r="K20" s="75"/>
      <c r="L20" s="75"/>
      <c r="M20" s="75"/>
      <c r="N20" s="121"/>
      <c r="O20" s="121"/>
      <c r="P20" s="121"/>
      <c r="Q20" s="121"/>
      <c r="R20" s="121"/>
      <c r="S20" s="121"/>
      <c r="T20" s="121"/>
      <c r="U20" s="121"/>
      <c r="V20" s="121"/>
      <c r="W20" s="121"/>
      <c r="X20" s="121"/>
      <c r="Y20" s="121"/>
      <c r="Z20" s="120"/>
    </row>
    <row r="21" spans="1:26" ht="20.100000000000001" customHeight="1" x14ac:dyDescent="0.15">
      <c r="A21" s="89"/>
      <c r="B21" s="89"/>
      <c r="C21" s="115"/>
      <c r="D21" s="116"/>
      <c r="E21" s="121"/>
      <c r="F21" s="121"/>
      <c r="G21" s="121"/>
      <c r="H21" s="121"/>
      <c r="I21" s="118"/>
      <c r="J21" s="123" t="s">
        <v>36</v>
      </c>
      <c r="K21" s="122"/>
      <c r="L21" s="122"/>
      <c r="M21" s="122"/>
      <c r="N21" s="122"/>
      <c r="O21" s="122"/>
      <c r="P21" s="122"/>
      <c r="Q21" s="122"/>
      <c r="R21" s="122"/>
      <c r="S21" s="122"/>
      <c r="T21" s="122"/>
      <c r="U21" s="122"/>
      <c r="V21" s="122"/>
      <c r="W21" s="122"/>
      <c r="X21" s="122"/>
      <c r="Y21" s="122"/>
      <c r="Z21" s="120"/>
    </row>
    <row r="22" spans="1:26" ht="20.100000000000001" customHeight="1" x14ac:dyDescent="0.15">
      <c r="A22" s="89">
        <f>IF(AND(TRIM($I22)&lt;&gt;"", OR(ISERROR(FIND("@"&amp;LEFT($I22,3)&amp;"@", 都道府県3))=FALSE, ISERROR(FIND("@"&amp;LEFT($I22,4)&amp;"@",都道府県4))=FALSE))=FALSE, 1001, 0)</f>
        <v>1001</v>
      </c>
      <c r="B22" s="89"/>
      <c r="C22" s="115"/>
      <c r="D22" s="116">
        <v>2</v>
      </c>
      <c r="E22" s="92" t="s">
        <v>41</v>
      </c>
      <c r="I22" s="76"/>
      <c r="J22" s="76"/>
      <c r="K22" s="76"/>
      <c r="L22" s="76"/>
      <c r="M22" s="76"/>
      <c r="N22" s="76"/>
      <c r="O22" s="76"/>
      <c r="P22" s="76"/>
      <c r="Q22" s="77"/>
      <c r="R22" s="76"/>
      <c r="S22" s="76"/>
      <c r="T22" s="76"/>
      <c r="U22" s="76"/>
      <c r="V22" s="76"/>
      <c r="W22" s="76"/>
      <c r="X22" s="76"/>
      <c r="Y22" s="76"/>
      <c r="Z22" s="120"/>
    </row>
    <row r="23" spans="1:26" ht="20.100000000000001" customHeight="1" x14ac:dyDescent="0.15">
      <c r="A23" s="89"/>
      <c r="B23" s="89"/>
      <c r="C23" s="115"/>
      <c r="D23" s="116"/>
      <c r="E23" s="121"/>
      <c r="F23" s="121"/>
      <c r="G23" s="121"/>
      <c r="H23" s="121"/>
      <c r="I23" s="118"/>
      <c r="J23" s="123" t="s">
        <v>284</v>
      </c>
      <c r="K23" s="122"/>
      <c r="L23" s="122"/>
      <c r="M23" s="122"/>
      <c r="N23" s="122"/>
      <c r="O23" s="122"/>
      <c r="P23" s="122"/>
      <c r="Q23" s="122"/>
      <c r="R23" s="122"/>
      <c r="S23" s="122"/>
      <c r="T23" s="122"/>
      <c r="U23" s="122"/>
      <c r="V23" s="122"/>
      <c r="W23" s="122"/>
      <c r="X23" s="122"/>
      <c r="Y23" s="122"/>
      <c r="Z23" s="120"/>
    </row>
    <row r="24" spans="1:26" ht="20.100000000000001" customHeight="1" x14ac:dyDescent="0.15">
      <c r="A24" s="89">
        <f>IF(TRIM($I24)="", 1001, 0)</f>
        <v>1001</v>
      </c>
      <c r="B24" s="89"/>
      <c r="C24" s="115"/>
      <c r="D24" s="116">
        <v>3</v>
      </c>
      <c r="E24" s="92" t="s">
        <v>42</v>
      </c>
      <c r="I24" s="72"/>
      <c r="J24" s="72"/>
      <c r="K24" s="72"/>
      <c r="L24" s="72"/>
      <c r="M24" s="72"/>
      <c r="N24" s="72"/>
      <c r="O24" s="72"/>
      <c r="P24" s="72"/>
      <c r="Q24" s="73"/>
      <c r="R24" s="72"/>
      <c r="S24" s="72"/>
      <c r="T24" s="72"/>
      <c r="U24" s="72"/>
      <c r="V24" s="72"/>
      <c r="W24" s="72"/>
      <c r="X24" s="72"/>
      <c r="Y24" s="72"/>
      <c r="Z24" s="120"/>
    </row>
    <row r="25" spans="1:26" ht="20.100000000000001" customHeight="1" x14ac:dyDescent="0.15">
      <c r="A25" s="89"/>
      <c r="B25" s="89"/>
      <c r="C25" s="124"/>
      <c r="D25" s="121"/>
      <c r="E25" s="121"/>
      <c r="F25" s="121"/>
      <c r="G25" s="121"/>
      <c r="H25" s="121"/>
      <c r="I25" s="118"/>
      <c r="J25" s="123" t="s">
        <v>33</v>
      </c>
      <c r="K25" s="122"/>
      <c r="L25" s="122"/>
      <c r="M25" s="122"/>
      <c r="N25" s="122"/>
      <c r="O25" s="122"/>
      <c r="P25" s="122"/>
      <c r="Q25" s="122"/>
      <c r="R25" s="122"/>
      <c r="S25" s="122"/>
      <c r="T25" s="122"/>
      <c r="U25" s="122"/>
      <c r="V25" s="122"/>
      <c r="W25" s="122"/>
      <c r="X25" s="122"/>
      <c r="Y25" s="122"/>
      <c r="Z25" s="120"/>
    </row>
    <row r="26" spans="1:26" ht="20.100000000000001" customHeight="1" x14ac:dyDescent="0.15">
      <c r="A26" s="89">
        <f>IF(TRIM($I26)="", 1001, 0)</f>
        <v>1001</v>
      </c>
      <c r="B26" s="89"/>
      <c r="C26" s="115"/>
      <c r="D26" s="116">
        <v>4</v>
      </c>
      <c r="E26" s="92" t="s">
        <v>14</v>
      </c>
      <c r="I26" s="72"/>
      <c r="J26" s="72"/>
      <c r="K26" s="72"/>
      <c r="L26" s="72"/>
      <c r="M26" s="72"/>
      <c r="N26" s="72"/>
      <c r="O26" s="72"/>
      <c r="P26" s="72"/>
      <c r="Q26" s="73"/>
      <c r="R26" s="72"/>
      <c r="S26" s="72"/>
      <c r="T26" s="72"/>
      <c r="U26" s="72"/>
      <c r="V26" s="72"/>
      <c r="W26" s="72"/>
      <c r="X26" s="72"/>
      <c r="Y26" s="72"/>
      <c r="Z26" s="120"/>
    </row>
    <row r="27" spans="1:26" ht="20.100000000000001" customHeight="1" x14ac:dyDescent="0.15">
      <c r="A27" s="89"/>
      <c r="B27" s="89"/>
      <c r="C27" s="124"/>
      <c r="D27" s="121"/>
      <c r="E27" s="121"/>
      <c r="F27" s="121"/>
      <c r="G27" s="121"/>
      <c r="H27" s="121"/>
      <c r="I27" s="118"/>
      <c r="J27" s="123" t="s">
        <v>34</v>
      </c>
      <c r="K27" s="122"/>
      <c r="L27" s="122"/>
      <c r="M27" s="122"/>
      <c r="N27" s="122"/>
      <c r="O27" s="122"/>
      <c r="P27" s="122"/>
      <c r="Q27" s="125"/>
      <c r="R27" s="122"/>
      <c r="S27" s="122"/>
      <c r="T27" s="122"/>
      <c r="U27" s="122"/>
      <c r="V27" s="122"/>
      <c r="W27" s="122"/>
      <c r="X27" s="122"/>
      <c r="Y27" s="122"/>
      <c r="Z27" s="126"/>
    </row>
    <row r="28" spans="1:26" ht="20.100000000000001" customHeight="1" x14ac:dyDescent="0.15">
      <c r="A28" s="89">
        <f>IF(TRIM($I28)="", 1001, 0)</f>
        <v>1001</v>
      </c>
      <c r="B28" s="89"/>
      <c r="C28" s="115"/>
      <c r="D28" s="116">
        <v>5</v>
      </c>
      <c r="E28" s="92" t="s">
        <v>15</v>
      </c>
      <c r="I28" s="72"/>
      <c r="J28" s="72"/>
      <c r="K28" s="72"/>
      <c r="L28" s="72"/>
      <c r="M28" s="72"/>
      <c r="N28" s="72"/>
      <c r="O28" s="72"/>
      <c r="P28" s="72"/>
      <c r="Q28" s="72"/>
      <c r="R28" s="72"/>
      <c r="S28" s="72"/>
      <c r="T28" s="72"/>
      <c r="U28" s="72"/>
      <c r="V28" s="72"/>
      <c r="W28" s="72"/>
      <c r="X28" s="72"/>
      <c r="Y28" s="72"/>
      <c r="Z28" s="120"/>
    </row>
    <row r="29" spans="1:26" ht="20.100000000000001" customHeight="1" x14ac:dyDescent="0.15">
      <c r="A29" s="89"/>
      <c r="B29" s="89"/>
      <c r="C29" s="124"/>
      <c r="D29" s="121"/>
      <c r="E29" s="121"/>
      <c r="F29" s="121"/>
      <c r="G29" s="121"/>
      <c r="H29" s="121"/>
      <c r="I29" s="118"/>
      <c r="J29" s="123" t="s">
        <v>16</v>
      </c>
      <c r="K29" s="122"/>
      <c r="L29" s="122"/>
      <c r="M29" s="122"/>
      <c r="N29" s="122"/>
      <c r="O29" s="122"/>
      <c r="P29" s="122"/>
      <c r="Q29" s="122"/>
      <c r="R29" s="122"/>
      <c r="S29" s="122"/>
      <c r="T29" s="122"/>
      <c r="U29" s="122"/>
      <c r="V29" s="122"/>
      <c r="W29" s="122"/>
      <c r="X29" s="122"/>
      <c r="Y29" s="122"/>
      <c r="Z29" s="126"/>
    </row>
    <row r="30" spans="1:26" ht="20.100000000000001" customHeight="1" x14ac:dyDescent="0.15">
      <c r="A30" s="89">
        <f>IF(TRIM($I30)="", 1001, 0)</f>
        <v>1001</v>
      </c>
      <c r="B30" s="89"/>
      <c r="C30" s="115"/>
      <c r="D30" s="116">
        <v>6</v>
      </c>
      <c r="E30" s="92" t="s">
        <v>43</v>
      </c>
      <c r="I30" s="72"/>
      <c r="J30" s="72"/>
      <c r="K30" s="72"/>
      <c r="L30" s="72"/>
      <c r="M30" s="72"/>
      <c r="N30" s="72"/>
      <c r="O30" s="72"/>
      <c r="P30" s="72"/>
      <c r="Q30" s="72"/>
      <c r="R30" s="72"/>
      <c r="S30" s="72"/>
      <c r="T30" s="72"/>
      <c r="U30" s="72"/>
      <c r="V30" s="72"/>
      <c r="W30" s="72"/>
      <c r="X30" s="72"/>
      <c r="Y30" s="72"/>
      <c r="Z30" s="120"/>
    </row>
    <row r="31" spans="1:26" ht="20.100000000000001" customHeight="1" x14ac:dyDescent="0.15">
      <c r="A31" s="89"/>
      <c r="B31" s="89"/>
      <c r="C31" s="124"/>
      <c r="D31" s="121"/>
      <c r="E31" s="121"/>
      <c r="F31" s="121"/>
      <c r="G31" s="121"/>
      <c r="H31" s="121"/>
      <c r="I31" s="127"/>
      <c r="J31" s="123" t="s">
        <v>17</v>
      </c>
      <c r="K31" s="123"/>
      <c r="L31" s="123"/>
      <c r="M31" s="123"/>
      <c r="N31" s="123"/>
      <c r="O31" s="123"/>
      <c r="P31" s="123"/>
      <c r="Q31" s="123"/>
      <c r="R31" s="123"/>
      <c r="S31" s="123"/>
      <c r="T31" s="123"/>
      <c r="U31" s="123"/>
      <c r="V31" s="123"/>
      <c r="W31" s="123"/>
      <c r="X31" s="123"/>
      <c r="Y31" s="123"/>
      <c r="Z31" s="126"/>
    </row>
    <row r="32" spans="1:26" ht="20.100000000000001" customHeight="1" x14ac:dyDescent="0.15">
      <c r="A32" s="89">
        <f>IF(TRIM($I32)="", 1001, 0)</f>
        <v>1001</v>
      </c>
      <c r="B32" s="89"/>
      <c r="C32" s="115"/>
      <c r="D32" s="116">
        <v>7</v>
      </c>
      <c r="E32" s="92" t="s">
        <v>18</v>
      </c>
      <c r="I32" s="72"/>
      <c r="J32" s="72"/>
      <c r="K32" s="72"/>
      <c r="L32" s="72"/>
      <c r="M32" s="72"/>
      <c r="N32" s="72"/>
      <c r="O32" s="72"/>
      <c r="P32" s="72"/>
      <c r="Q32" s="72"/>
      <c r="R32" s="72"/>
      <c r="S32" s="72"/>
      <c r="T32" s="72"/>
      <c r="U32" s="72"/>
      <c r="V32" s="72"/>
      <c r="W32" s="72"/>
      <c r="X32" s="72"/>
      <c r="Y32" s="72"/>
      <c r="Z32" s="120"/>
    </row>
    <row r="33" spans="1:27" ht="20.100000000000001" customHeight="1" x14ac:dyDescent="0.15">
      <c r="A33" s="89"/>
      <c r="B33" s="89"/>
      <c r="C33" s="124"/>
      <c r="D33" s="121"/>
      <c r="E33" s="121"/>
      <c r="F33" s="121"/>
      <c r="G33" s="121"/>
      <c r="H33" s="121"/>
      <c r="I33" s="127"/>
      <c r="J33" s="123" t="s">
        <v>19</v>
      </c>
      <c r="K33" s="123"/>
      <c r="L33" s="123"/>
      <c r="M33" s="123"/>
      <c r="N33" s="123"/>
      <c r="O33" s="123"/>
      <c r="P33" s="123"/>
      <c r="Q33" s="123"/>
      <c r="R33" s="123"/>
      <c r="S33" s="123"/>
      <c r="T33" s="123"/>
      <c r="U33" s="123"/>
      <c r="V33" s="123"/>
      <c r="W33" s="123"/>
      <c r="X33" s="123"/>
      <c r="Y33" s="123"/>
      <c r="Z33" s="120"/>
    </row>
    <row r="34" spans="1:27" ht="20.100000000000001" customHeight="1" x14ac:dyDescent="0.15">
      <c r="A34" s="89">
        <f>IF(NOT(AND(TRIM($I34)&lt;&gt;"",ISNUMBER(VALUE(SUBSTITUTE($I34,"-",""))), IFERROR(SEARCH("-",$I34),0)&gt;0)),1001,0)</f>
        <v>1001</v>
      </c>
      <c r="B34" s="89"/>
      <c r="C34" s="115"/>
      <c r="D34" s="116">
        <v>8</v>
      </c>
      <c r="E34" s="92" t="s">
        <v>20</v>
      </c>
      <c r="I34" s="72"/>
      <c r="J34" s="72"/>
      <c r="K34" s="72"/>
      <c r="L34" s="72"/>
      <c r="M34" s="72"/>
      <c r="O34" s="128"/>
      <c r="Y34" s="122"/>
      <c r="Z34" s="120"/>
    </row>
    <row r="35" spans="1:27" ht="20.100000000000001" customHeight="1" x14ac:dyDescent="0.15">
      <c r="A35" s="89"/>
      <c r="B35" s="89"/>
      <c r="C35" s="124"/>
      <c r="D35" s="121"/>
      <c r="E35" s="121"/>
      <c r="F35" s="121"/>
      <c r="G35" s="121"/>
      <c r="H35" s="121"/>
      <c r="I35" s="118"/>
      <c r="J35" s="123" t="s">
        <v>21</v>
      </c>
      <c r="K35" s="122"/>
      <c r="L35" s="122"/>
      <c r="M35" s="122"/>
      <c r="N35" s="122"/>
      <c r="O35" s="122"/>
      <c r="P35" s="122"/>
      <c r="Q35" s="122"/>
      <c r="R35" s="122"/>
      <c r="S35" s="122"/>
      <c r="T35" s="122"/>
      <c r="U35" s="122"/>
      <c r="V35" s="122"/>
      <c r="W35" s="122"/>
      <c r="X35" s="122"/>
      <c r="Y35" s="122"/>
      <c r="Z35" s="120"/>
    </row>
    <row r="36" spans="1:27" ht="20.100000000000001" customHeight="1" x14ac:dyDescent="0.15">
      <c r="A36" s="89">
        <f>IF(AND(TRIM($I36)&lt;&gt;"",NOT(AND(ISNUMBER(VALUE(SUBSTITUTE($I36,"-",""))), IFERROR(SEARCH("-",$I36),0)&gt;0))),1001,0)</f>
        <v>0</v>
      </c>
      <c r="B36" s="89"/>
      <c r="C36" s="115"/>
      <c r="D36" s="116">
        <v>9</v>
      </c>
      <c r="E36" s="92" t="s">
        <v>22</v>
      </c>
      <c r="I36" s="72"/>
      <c r="J36" s="72"/>
      <c r="K36" s="72"/>
      <c r="L36" s="72"/>
      <c r="M36" s="72"/>
      <c r="N36" s="122"/>
      <c r="O36" s="122"/>
      <c r="P36" s="122"/>
      <c r="Q36" s="122"/>
      <c r="R36" s="122"/>
      <c r="S36" s="122"/>
      <c r="T36" s="122"/>
      <c r="U36" s="122"/>
      <c r="V36" s="122"/>
      <c r="W36" s="122"/>
      <c r="X36" s="122"/>
      <c r="Y36" s="122"/>
      <c r="Z36" s="120"/>
    </row>
    <row r="37" spans="1:27" ht="20.100000000000001" customHeight="1" x14ac:dyDescent="0.15">
      <c r="A37" s="89"/>
      <c r="B37" s="89"/>
      <c r="C37" s="124"/>
      <c r="D37" s="121"/>
      <c r="E37" s="121"/>
      <c r="F37" s="121"/>
      <c r="G37" s="121"/>
      <c r="H37" s="121"/>
      <c r="I37" s="118"/>
      <c r="J37" s="123" t="s">
        <v>21</v>
      </c>
      <c r="K37" s="122"/>
      <c r="L37" s="122"/>
      <c r="M37" s="122"/>
      <c r="N37" s="122"/>
      <c r="O37" s="122"/>
      <c r="P37" s="122"/>
      <c r="Q37" s="122"/>
      <c r="R37" s="122"/>
      <c r="S37" s="122"/>
      <c r="T37" s="122"/>
      <c r="U37" s="122"/>
      <c r="V37" s="122"/>
      <c r="W37" s="122"/>
      <c r="X37" s="122"/>
      <c r="Y37" s="122"/>
      <c r="Z37" s="120"/>
    </row>
    <row r="38" spans="1:27" ht="20.100000000000001" customHeight="1" x14ac:dyDescent="0.15">
      <c r="A38" s="89">
        <f>IF(TRIM($I38)="",1001,0)</f>
        <v>1001</v>
      </c>
      <c r="B38" s="89"/>
      <c r="C38" s="124"/>
      <c r="D38" s="116">
        <v>10</v>
      </c>
      <c r="E38" s="92" t="s">
        <v>44</v>
      </c>
      <c r="I38" s="72"/>
      <c r="J38" s="72"/>
      <c r="K38" s="72"/>
      <c r="L38" s="72"/>
      <c r="M38" s="72"/>
      <c r="N38" s="72"/>
      <c r="O38" s="72"/>
      <c r="P38" s="72"/>
      <c r="Q38" s="83"/>
      <c r="R38" s="72"/>
      <c r="S38" s="72"/>
      <c r="T38" s="72"/>
      <c r="U38" s="72"/>
      <c r="V38" s="72"/>
      <c r="W38" s="72"/>
      <c r="X38" s="72"/>
      <c r="Y38" s="72"/>
      <c r="Z38" s="120"/>
    </row>
    <row r="39" spans="1:27" ht="20.100000000000001" customHeight="1" x14ac:dyDescent="0.15">
      <c r="A39" s="89"/>
      <c r="B39" s="89"/>
      <c r="C39" s="124"/>
      <c r="D39" s="116"/>
      <c r="I39" s="118"/>
      <c r="J39" s="129" t="s">
        <v>35</v>
      </c>
      <c r="K39" s="129"/>
      <c r="L39" s="123"/>
      <c r="M39" s="123"/>
      <c r="N39" s="123"/>
      <c r="O39" s="123"/>
      <c r="P39" s="123"/>
      <c r="Q39" s="130"/>
      <c r="R39" s="123"/>
      <c r="S39" s="123"/>
      <c r="T39" s="123"/>
      <c r="U39" s="123"/>
      <c r="V39" s="123"/>
      <c r="W39" s="123"/>
      <c r="X39" s="123"/>
      <c r="Y39" s="123"/>
      <c r="Z39" s="121"/>
      <c r="AA39" s="131"/>
    </row>
    <row r="40" spans="1:27" ht="20.100000000000001" customHeight="1" x14ac:dyDescent="0.15">
      <c r="A40" s="89">
        <f>IF(AND($I40&lt;&gt;"一致する", $I40&lt;&gt;"一致しない"), 1001, 0)</f>
        <v>0</v>
      </c>
      <c r="B40" s="89"/>
      <c r="C40" s="115"/>
      <c r="D40" s="116">
        <v>11</v>
      </c>
      <c r="E40" s="92" t="s">
        <v>23</v>
      </c>
      <c r="I40" s="72" t="s">
        <v>24</v>
      </c>
      <c r="J40" s="72"/>
      <c r="K40" s="72"/>
      <c r="L40" s="72"/>
      <c r="M40" s="72"/>
      <c r="N40" s="121"/>
      <c r="O40" s="121"/>
      <c r="P40" s="121"/>
      <c r="Q40" s="121"/>
      <c r="R40" s="121"/>
      <c r="S40" s="121"/>
      <c r="T40" s="121"/>
      <c r="U40" s="121"/>
      <c r="V40" s="121"/>
      <c r="W40" s="121"/>
      <c r="X40" s="121"/>
      <c r="Y40" s="121"/>
      <c r="Z40" s="120"/>
      <c r="AA40" s="121"/>
    </row>
    <row r="41" spans="1:27" ht="20.100000000000001" customHeight="1" x14ac:dyDescent="0.15">
      <c r="A41" s="89"/>
      <c r="B41" s="89"/>
      <c r="C41" s="124"/>
      <c r="D41" s="121"/>
      <c r="E41" s="121"/>
      <c r="F41" s="121"/>
      <c r="G41" s="121"/>
      <c r="H41" s="121"/>
      <c r="I41" s="127"/>
      <c r="J41" s="123" t="s">
        <v>45</v>
      </c>
      <c r="K41" s="123"/>
      <c r="L41" s="123"/>
      <c r="M41" s="123"/>
      <c r="N41" s="123"/>
      <c r="O41" s="123"/>
      <c r="P41" s="123"/>
      <c r="Q41" s="123"/>
      <c r="R41" s="123"/>
      <c r="S41" s="123"/>
      <c r="T41" s="123"/>
      <c r="U41" s="123"/>
      <c r="V41" s="123"/>
      <c r="W41" s="123"/>
      <c r="X41" s="123"/>
      <c r="Y41" s="123"/>
      <c r="Z41" s="132"/>
      <c r="AA41" s="121"/>
    </row>
    <row r="42" spans="1:27" ht="20.100000000000001" customHeight="1" x14ac:dyDescent="0.15">
      <c r="A42" s="89"/>
      <c r="B42" s="89"/>
      <c r="C42" s="133"/>
      <c r="D42" s="134"/>
      <c r="E42" s="134"/>
      <c r="F42" s="134"/>
      <c r="G42" s="134"/>
      <c r="H42" s="134"/>
      <c r="I42" s="135"/>
      <c r="J42" s="135"/>
      <c r="K42" s="136"/>
      <c r="L42" s="135"/>
      <c r="M42" s="135"/>
      <c r="N42" s="135"/>
      <c r="O42" s="135"/>
      <c r="P42" s="135"/>
      <c r="Q42" s="135"/>
      <c r="R42" s="135"/>
      <c r="S42" s="135"/>
      <c r="T42" s="135"/>
      <c r="U42" s="135"/>
      <c r="V42" s="135"/>
      <c r="W42" s="135"/>
      <c r="X42" s="135"/>
      <c r="Y42" s="135"/>
      <c r="Z42" s="137"/>
    </row>
    <row r="43" spans="1:27" ht="15" customHeight="1" x14ac:dyDescent="0.15">
      <c r="A43" s="89"/>
      <c r="B43" s="89"/>
      <c r="C43" s="121"/>
      <c r="D43" s="121"/>
      <c r="E43" s="121"/>
      <c r="F43" s="121"/>
      <c r="G43" s="121"/>
      <c r="H43" s="121"/>
      <c r="I43" s="138"/>
      <c r="J43" s="139"/>
      <c r="K43" s="139"/>
      <c r="L43" s="139"/>
      <c r="M43" s="139"/>
      <c r="N43" s="139"/>
      <c r="O43" s="139"/>
      <c r="P43" s="139"/>
      <c r="Q43" s="139"/>
      <c r="R43" s="139"/>
      <c r="S43" s="139"/>
      <c r="T43" s="139"/>
      <c r="U43" s="139"/>
      <c r="V43" s="139"/>
      <c r="W43" s="139"/>
      <c r="X43" s="139"/>
      <c r="Y43" s="139"/>
      <c r="Z43" s="121"/>
    </row>
    <row r="44" spans="1:27" ht="15.75" hidden="1" customHeight="1" x14ac:dyDescent="0.15">
      <c r="A44" s="89"/>
      <c r="B44" s="89"/>
      <c r="C44" s="121"/>
      <c r="D44" s="121"/>
      <c r="E44" s="121"/>
      <c r="F44" s="121"/>
      <c r="G44" s="121"/>
      <c r="H44" s="121"/>
      <c r="I44" s="139"/>
      <c r="J44" s="121"/>
      <c r="K44" s="121"/>
      <c r="L44" s="121"/>
      <c r="M44" s="121"/>
      <c r="N44" s="121"/>
      <c r="O44" s="121"/>
      <c r="P44" s="121"/>
      <c r="Q44" s="121"/>
      <c r="R44" s="121"/>
      <c r="S44" s="121"/>
      <c r="T44" s="121"/>
      <c r="U44" s="121"/>
      <c r="V44" s="121"/>
      <c r="W44" s="121"/>
      <c r="X44" s="121"/>
      <c r="Y44" s="121"/>
      <c r="Z44" s="121"/>
    </row>
    <row r="45" spans="1:27" ht="15.75" hidden="1" customHeight="1" x14ac:dyDescent="0.15">
      <c r="A45" s="89"/>
      <c r="B45" s="89"/>
      <c r="C45" s="121"/>
      <c r="D45" s="121"/>
      <c r="E45" s="121"/>
      <c r="F45" s="121"/>
      <c r="G45" s="121"/>
      <c r="H45" s="121"/>
      <c r="I45" s="139"/>
      <c r="J45" s="121"/>
      <c r="K45" s="121"/>
      <c r="L45" s="121"/>
      <c r="M45" s="121"/>
      <c r="N45" s="121"/>
      <c r="O45" s="121"/>
      <c r="P45" s="121"/>
      <c r="Q45" s="121"/>
      <c r="R45" s="121"/>
      <c r="S45" s="121"/>
      <c r="T45" s="121"/>
      <c r="U45" s="121"/>
      <c r="V45" s="121"/>
      <c r="W45" s="121"/>
      <c r="X45" s="121"/>
      <c r="Y45" s="121"/>
      <c r="Z45" s="121"/>
    </row>
    <row r="46" spans="1:27" ht="15.75" hidden="1" customHeight="1" x14ac:dyDescent="0.15">
      <c r="A46" s="89"/>
      <c r="B46" s="89"/>
      <c r="C46" s="121"/>
      <c r="D46" s="121"/>
      <c r="E46" s="121"/>
      <c r="F46" s="121"/>
      <c r="G46" s="121"/>
      <c r="H46" s="121"/>
      <c r="I46" s="139"/>
      <c r="J46" s="121"/>
      <c r="K46" s="121"/>
      <c r="L46" s="121"/>
      <c r="M46" s="121"/>
      <c r="N46" s="121"/>
      <c r="O46" s="121"/>
      <c r="P46" s="121"/>
      <c r="Q46" s="121"/>
      <c r="R46" s="121"/>
      <c r="S46" s="121"/>
      <c r="T46" s="121"/>
      <c r="U46" s="121"/>
      <c r="V46" s="121"/>
      <c r="W46" s="121"/>
      <c r="X46" s="121"/>
      <c r="Y46" s="121"/>
      <c r="Z46" s="121"/>
    </row>
    <row r="47" spans="1:27" ht="15.75" hidden="1" customHeight="1" x14ac:dyDescent="0.15">
      <c r="A47" s="89"/>
      <c r="B47" s="89"/>
      <c r="C47" s="121"/>
      <c r="D47" s="121"/>
      <c r="E47" s="121"/>
      <c r="F47" s="121"/>
      <c r="G47" s="121"/>
      <c r="H47" s="121"/>
      <c r="I47" s="139"/>
      <c r="J47" s="121"/>
      <c r="K47" s="121"/>
      <c r="L47" s="121"/>
      <c r="M47" s="121"/>
      <c r="N47" s="121"/>
      <c r="O47" s="121"/>
      <c r="P47" s="121"/>
      <c r="Q47" s="121"/>
      <c r="R47" s="121"/>
      <c r="S47" s="121"/>
      <c r="T47" s="121"/>
      <c r="U47" s="121"/>
      <c r="V47" s="121"/>
      <c r="W47" s="121"/>
      <c r="X47" s="121"/>
      <c r="Y47" s="121"/>
      <c r="Z47" s="121"/>
    </row>
    <row r="48" spans="1:27" ht="15.75" hidden="1" customHeight="1" x14ac:dyDescent="0.15">
      <c r="A48" s="89"/>
      <c r="B48" s="89"/>
      <c r="C48" s="121"/>
      <c r="D48" s="121"/>
      <c r="E48" s="121"/>
      <c r="F48" s="121"/>
      <c r="G48" s="121"/>
      <c r="H48" s="121"/>
      <c r="I48" s="139"/>
      <c r="J48" s="121"/>
      <c r="K48" s="121"/>
      <c r="L48" s="121"/>
      <c r="M48" s="121"/>
      <c r="N48" s="121"/>
      <c r="O48" s="121"/>
      <c r="P48" s="121"/>
      <c r="Q48" s="121"/>
      <c r="R48" s="121"/>
      <c r="S48" s="121"/>
      <c r="T48" s="121"/>
      <c r="U48" s="121"/>
      <c r="V48" s="121"/>
      <c r="W48" s="121"/>
      <c r="X48" s="121"/>
      <c r="Y48" s="121"/>
      <c r="Z48" s="121"/>
    </row>
    <row r="49" spans="1:26" ht="15.75" hidden="1" customHeight="1" x14ac:dyDescent="0.15">
      <c r="A49" s="89"/>
      <c r="B49" s="89"/>
      <c r="C49" s="121"/>
      <c r="D49" s="121"/>
      <c r="E49" s="121"/>
      <c r="F49" s="121"/>
      <c r="G49" s="121"/>
      <c r="H49" s="121"/>
      <c r="I49" s="139"/>
      <c r="J49" s="121"/>
      <c r="K49" s="121"/>
      <c r="L49" s="121"/>
      <c r="M49" s="121"/>
      <c r="N49" s="121"/>
      <c r="O49" s="121"/>
      <c r="P49" s="121"/>
      <c r="Q49" s="121"/>
      <c r="R49" s="121"/>
      <c r="S49" s="121"/>
      <c r="T49" s="121"/>
      <c r="U49" s="121"/>
      <c r="V49" s="121"/>
      <c r="W49" s="121"/>
      <c r="X49" s="121"/>
      <c r="Y49" s="121"/>
      <c r="Z49" s="121"/>
    </row>
    <row r="50" spans="1:26" ht="15.75" hidden="1" customHeight="1" x14ac:dyDescent="0.15">
      <c r="A50" s="89"/>
      <c r="B50" s="89"/>
      <c r="C50" s="121"/>
      <c r="D50" s="121"/>
      <c r="E50" s="121"/>
      <c r="F50" s="121"/>
      <c r="G50" s="121"/>
      <c r="H50" s="121"/>
      <c r="I50" s="139"/>
      <c r="J50" s="121"/>
      <c r="K50" s="121"/>
      <c r="L50" s="121"/>
      <c r="M50" s="121"/>
      <c r="N50" s="121"/>
      <c r="O50" s="121"/>
      <c r="P50" s="121"/>
      <c r="Q50" s="121"/>
      <c r="R50" s="121"/>
      <c r="S50" s="121"/>
      <c r="T50" s="121"/>
      <c r="U50" s="121"/>
      <c r="V50" s="121"/>
      <c r="W50" s="121"/>
      <c r="X50" s="121"/>
      <c r="Y50" s="121"/>
      <c r="Z50" s="121"/>
    </row>
    <row r="51" spans="1:26" ht="15.75" hidden="1" customHeight="1" x14ac:dyDescent="0.15">
      <c r="A51" s="89"/>
      <c r="B51" s="89"/>
      <c r="C51" s="121"/>
      <c r="D51" s="121"/>
      <c r="E51" s="121"/>
      <c r="F51" s="121"/>
      <c r="G51" s="121"/>
      <c r="H51" s="121"/>
      <c r="I51" s="139"/>
      <c r="J51" s="121"/>
      <c r="K51" s="121"/>
      <c r="L51" s="121"/>
      <c r="M51" s="121"/>
      <c r="N51" s="121"/>
      <c r="O51" s="121"/>
      <c r="P51" s="121"/>
      <c r="Q51" s="121"/>
      <c r="R51" s="121"/>
      <c r="S51" s="121"/>
      <c r="T51" s="121"/>
      <c r="U51" s="121"/>
      <c r="V51" s="121"/>
      <c r="W51" s="121"/>
      <c r="X51" s="121"/>
      <c r="Y51" s="121"/>
      <c r="Z51" s="121"/>
    </row>
    <row r="52" spans="1:26" ht="15.75" hidden="1" customHeight="1" x14ac:dyDescent="0.15">
      <c r="A52" s="89"/>
      <c r="B52" s="89"/>
      <c r="C52" s="121"/>
      <c r="D52" s="121"/>
      <c r="E52" s="121"/>
      <c r="F52" s="121"/>
      <c r="G52" s="121"/>
      <c r="H52" s="121"/>
      <c r="I52" s="139"/>
      <c r="J52" s="121"/>
      <c r="K52" s="121"/>
      <c r="L52" s="121"/>
      <c r="M52" s="121"/>
      <c r="N52" s="121"/>
      <c r="O52" s="121"/>
      <c r="P52" s="121"/>
      <c r="Q52" s="121"/>
      <c r="R52" s="121"/>
      <c r="S52" s="121"/>
      <c r="T52" s="121"/>
      <c r="U52" s="121"/>
      <c r="V52" s="121"/>
      <c r="W52" s="121"/>
      <c r="X52" s="121"/>
      <c r="Y52" s="121"/>
      <c r="Z52" s="121"/>
    </row>
    <row r="53" spans="1:26" ht="15.75" hidden="1" customHeight="1" x14ac:dyDescent="0.15">
      <c r="A53" s="89"/>
      <c r="B53" s="89"/>
      <c r="C53" s="121"/>
      <c r="D53" s="121"/>
      <c r="E53" s="121"/>
      <c r="F53" s="121"/>
      <c r="G53" s="121"/>
      <c r="H53" s="121"/>
      <c r="I53" s="139"/>
      <c r="J53" s="121"/>
      <c r="K53" s="121"/>
      <c r="L53" s="121"/>
      <c r="M53" s="121"/>
      <c r="N53" s="121"/>
      <c r="O53" s="121"/>
      <c r="P53" s="121"/>
      <c r="Q53" s="121"/>
      <c r="R53" s="121"/>
      <c r="S53" s="121"/>
      <c r="T53" s="121"/>
      <c r="U53" s="121"/>
      <c r="V53" s="121"/>
      <c r="W53" s="121"/>
      <c r="X53" s="121"/>
      <c r="Y53" s="121"/>
      <c r="Z53" s="121"/>
    </row>
    <row r="54" spans="1:26" ht="15.75" hidden="1" customHeight="1" x14ac:dyDescent="0.15">
      <c r="A54" s="89"/>
      <c r="B54" s="89"/>
      <c r="C54" s="121"/>
      <c r="D54" s="121"/>
      <c r="E54" s="121"/>
      <c r="F54" s="121"/>
      <c r="G54" s="121"/>
      <c r="H54" s="121"/>
      <c r="I54" s="139"/>
      <c r="J54" s="121"/>
      <c r="K54" s="121"/>
      <c r="L54" s="121"/>
      <c r="M54" s="121"/>
      <c r="N54" s="121"/>
      <c r="O54" s="121"/>
      <c r="P54" s="121"/>
      <c r="Q54" s="121"/>
      <c r="R54" s="121"/>
      <c r="S54" s="121"/>
      <c r="T54" s="121"/>
      <c r="U54" s="121"/>
      <c r="V54" s="121"/>
      <c r="W54" s="121"/>
      <c r="X54" s="121"/>
      <c r="Y54" s="121"/>
      <c r="Z54" s="121"/>
    </row>
    <row r="55" spans="1:26" ht="15.75" hidden="1" customHeight="1" x14ac:dyDescent="0.15">
      <c r="A55" s="89"/>
      <c r="B55" s="89"/>
      <c r="C55" s="121"/>
      <c r="D55" s="121"/>
      <c r="E55" s="121"/>
      <c r="F55" s="121"/>
      <c r="G55" s="121"/>
      <c r="H55" s="121"/>
      <c r="I55" s="139"/>
      <c r="J55" s="121"/>
      <c r="K55" s="121"/>
      <c r="L55" s="121"/>
      <c r="M55" s="121"/>
      <c r="N55" s="121"/>
      <c r="O55" s="121"/>
      <c r="P55" s="121"/>
      <c r="Q55" s="121"/>
      <c r="R55" s="121"/>
      <c r="S55" s="121"/>
      <c r="T55" s="121"/>
      <c r="U55" s="121"/>
      <c r="V55" s="121"/>
      <c r="W55" s="121"/>
      <c r="X55" s="121"/>
      <c r="Y55" s="121"/>
      <c r="Z55" s="121"/>
    </row>
    <row r="56" spans="1:26" ht="15.75" hidden="1" customHeight="1" x14ac:dyDescent="0.15">
      <c r="A56" s="89"/>
      <c r="B56" s="89"/>
      <c r="C56" s="121"/>
      <c r="D56" s="121"/>
      <c r="E56" s="121"/>
      <c r="F56" s="121"/>
      <c r="G56" s="121"/>
      <c r="H56" s="121"/>
      <c r="I56" s="139"/>
      <c r="J56" s="121"/>
      <c r="K56" s="121"/>
      <c r="L56" s="121"/>
      <c r="M56" s="121"/>
      <c r="N56" s="121"/>
      <c r="O56" s="121"/>
      <c r="P56" s="121"/>
      <c r="Q56" s="121"/>
      <c r="R56" s="121"/>
      <c r="S56" s="121"/>
      <c r="T56" s="121"/>
      <c r="U56" s="121"/>
      <c r="V56" s="121"/>
      <c r="W56" s="121"/>
      <c r="X56" s="121"/>
      <c r="Y56" s="121"/>
      <c r="Z56" s="121"/>
    </row>
    <row r="57" spans="1:26" ht="15.75" hidden="1" customHeight="1" x14ac:dyDescent="0.15">
      <c r="A57" s="89"/>
      <c r="B57" s="89"/>
      <c r="C57" s="121"/>
      <c r="D57" s="121"/>
      <c r="E57" s="121"/>
      <c r="F57" s="121"/>
      <c r="G57" s="121"/>
      <c r="H57" s="121"/>
      <c r="I57" s="139"/>
      <c r="J57" s="121"/>
      <c r="K57" s="121"/>
      <c r="L57" s="121"/>
      <c r="M57" s="121"/>
      <c r="N57" s="121"/>
      <c r="O57" s="121"/>
      <c r="P57" s="121"/>
      <c r="Q57" s="121"/>
      <c r="R57" s="121"/>
      <c r="S57" s="121"/>
      <c r="T57" s="121"/>
      <c r="U57" s="121"/>
      <c r="V57" s="121"/>
      <c r="W57" s="121"/>
      <c r="X57" s="121"/>
      <c r="Y57" s="121"/>
      <c r="Z57" s="121"/>
    </row>
    <row r="58" spans="1:26" ht="15.75" hidden="1" customHeight="1" x14ac:dyDescent="0.15">
      <c r="A58" s="89"/>
      <c r="B58" s="89"/>
      <c r="C58" s="121"/>
      <c r="D58" s="121"/>
      <c r="E58" s="121"/>
      <c r="F58" s="121"/>
      <c r="G58" s="121"/>
      <c r="H58" s="121"/>
      <c r="I58" s="139"/>
      <c r="J58" s="121"/>
      <c r="K58" s="121"/>
      <c r="L58" s="121"/>
      <c r="M58" s="121"/>
      <c r="N58" s="121"/>
      <c r="O58" s="121"/>
      <c r="P58" s="121"/>
      <c r="Q58" s="121"/>
      <c r="R58" s="121"/>
      <c r="S58" s="121"/>
      <c r="T58" s="121"/>
      <c r="U58" s="121"/>
      <c r="V58" s="121"/>
      <c r="W58" s="121"/>
      <c r="X58" s="121"/>
      <c r="Y58" s="121"/>
      <c r="Z58" s="121"/>
    </row>
    <row r="59" spans="1:26" ht="15" customHeight="1" x14ac:dyDescent="0.15">
      <c r="A59" s="89"/>
      <c r="B59" s="89"/>
      <c r="C59" s="121"/>
      <c r="D59" s="121"/>
      <c r="E59" s="121"/>
      <c r="F59" s="121"/>
      <c r="G59" s="121"/>
      <c r="H59" s="121"/>
      <c r="I59" s="139"/>
      <c r="J59" s="121"/>
      <c r="K59" s="121"/>
      <c r="L59" s="121"/>
      <c r="M59" s="121"/>
      <c r="N59" s="121"/>
      <c r="O59" s="121"/>
      <c r="P59" s="121"/>
      <c r="Q59" s="121"/>
      <c r="R59" s="121"/>
      <c r="S59" s="121"/>
      <c r="T59" s="121"/>
      <c r="U59" s="121"/>
      <c r="V59" s="121"/>
      <c r="W59" s="121"/>
      <c r="X59" s="121"/>
      <c r="Y59" s="121"/>
      <c r="Z59" s="121"/>
    </row>
    <row r="60" spans="1:26" ht="20.100000000000001" customHeight="1" x14ac:dyDescent="0.15">
      <c r="A60" s="89"/>
      <c r="B60" s="89"/>
      <c r="C60" s="108" t="s">
        <v>25</v>
      </c>
      <c r="D60" s="109"/>
      <c r="E60" s="109"/>
      <c r="F60" s="109"/>
      <c r="G60" s="109"/>
      <c r="H60" s="110"/>
      <c r="I60" s="140"/>
    </row>
    <row r="61" spans="1:26" ht="15" customHeight="1" x14ac:dyDescent="0.15">
      <c r="A61" s="89"/>
      <c r="B61" s="89"/>
      <c r="C61" s="111"/>
      <c r="D61" s="112"/>
      <c r="E61" s="112"/>
      <c r="F61" s="112"/>
      <c r="G61" s="112"/>
      <c r="H61" s="112"/>
      <c r="I61" s="113"/>
      <c r="J61" s="113"/>
      <c r="K61" s="113"/>
      <c r="L61" s="113"/>
      <c r="M61" s="113"/>
      <c r="N61" s="113"/>
      <c r="O61" s="113"/>
      <c r="P61" s="113"/>
      <c r="Q61" s="113"/>
      <c r="R61" s="113"/>
      <c r="S61" s="113"/>
      <c r="T61" s="113"/>
      <c r="U61" s="113"/>
      <c r="V61" s="113"/>
      <c r="W61" s="113"/>
      <c r="X61" s="113"/>
      <c r="Y61" s="113"/>
      <c r="Z61" s="114"/>
    </row>
    <row r="62" spans="1:26" ht="20.100000000000001" customHeight="1" x14ac:dyDescent="0.15">
      <c r="A62" s="89"/>
      <c r="B62" s="89"/>
      <c r="C62" s="111"/>
      <c r="D62" s="141" t="s">
        <v>26</v>
      </c>
      <c r="E62" s="141"/>
      <c r="F62" s="141"/>
      <c r="G62" s="141"/>
      <c r="H62" s="141"/>
      <c r="I62" s="141"/>
      <c r="J62" s="141"/>
      <c r="K62" s="141"/>
      <c r="L62" s="141"/>
      <c r="M62" s="141"/>
      <c r="N62" s="141"/>
      <c r="O62" s="141"/>
      <c r="P62" s="141"/>
      <c r="Q62" s="141"/>
      <c r="R62" s="141"/>
      <c r="S62" s="141"/>
      <c r="T62" s="141"/>
      <c r="U62" s="141"/>
      <c r="V62" s="141"/>
      <c r="W62" s="141"/>
      <c r="X62" s="141"/>
      <c r="Y62" s="141"/>
      <c r="Z62" s="120"/>
    </row>
    <row r="63" spans="1:26" ht="20.100000000000001" customHeight="1" x14ac:dyDescent="0.15">
      <c r="A63" s="89">
        <f>IF(AND($I63&lt;&gt;"しない", $I63&lt;&gt;"する"), 1001, 0)</f>
        <v>1001</v>
      </c>
      <c r="B63" s="89"/>
      <c r="C63" s="115"/>
      <c r="D63" s="116">
        <v>1</v>
      </c>
      <c r="E63" s="121" t="s">
        <v>27</v>
      </c>
      <c r="F63" s="121"/>
      <c r="G63" s="121"/>
      <c r="H63" s="121"/>
      <c r="I63" s="72"/>
      <c r="J63" s="72"/>
      <c r="K63" s="72"/>
      <c r="L63" s="72"/>
      <c r="M63" s="72"/>
      <c r="N63" s="121"/>
      <c r="O63" s="121"/>
      <c r="P63" s="121"/>
      <c r="Q63" s="121"/>
      <c r="R63" s="121"/>
      <c r="S63" s="121"/>
      <c r="T63" s="121"/>
      <c r="U63" s="121"/>
      <c r="V63" s="121"/>
      <c r="W63" s="121"/>
      <c r="X63" s="121"/>
      <c r="Y63" s="121"/>
      <c r="Z63" s="120"/>
    </row>
    <row r="64" spans="1:26" ht="20.100000000000001" customHeight="1" x14ac:dyDescent="0.15">
      <c r="A64" s="89"/>
      <c r="B64" s="89"/>
      <c r="C64" s="115"/>
      <c r="D64" s="121"/>
      <c r="E64" s="121"/>
      <c r="F64" s="121"/>
      <c r="G64" s="121"/>
      <c r="H64" s="121"/>
      <c r="I64" s="127"/>
      <c r="J64" s="123" t="s">
        <v>5</v>
      </c>
      <c r="K64" s="122"/>
      <c r="L64" s="122"/>
      <c r="M64" s="122"/>
      <c r="N64" s="122"/>
      <c r="O64" s="122"/>
      <c r="P64" s="122"/>
      <c r="Q64" s="122"/>
      <c r="R64" s="122"/>
      <c r="S64" s="122"/>
      <c r="T64" s="122"/>
      <c r="U64" s="122"/>
      <c r="V64" s="122"/>
      <c r="W64" s="122"/>
      <c r="X64" s="122"/>
      <c r="Y64" s="122"/>
      <c r="Z64" s="120"/>
    </row>
    <row r="65" spans="1:26" ht="20.100000000000001" hidden="1" customHeight="1" x14ac:dyDescent="0.15">
      <c r="A65" s="89"/>
      <c r="B65" s="89"/>
      <c r="C65" s="115"/>
      <c r="D65" s="121"/>
      <c r="E65" s="121"/>
      <c r="F65" s="121"/>
      <c r="G65" s="121"/>
      <c r="H65" s="121"/>
      <c r="I65" s="127"/>
      <c r="J65" s="122"/>
      <c r="K65" s="122"/>
      <c r="L65" s="122"/>
      <c r="M65" s="122"/>
      <c r="N65" s="122"/>
      <c r="O65" s="122"/>
      <c r="P65" s="122"/>
      <c r="Q65" s="122"/>
      <c r="R65" s="122"/>
      <c r="S65" s="122"/>
      <c r="T65" s="122"/>
      <c r="U65" s="122"/>
      <c r="V65" s="122"/>
      <c r="W65" s="122"/>
      <c r="X65" s="122"/>
      <c r="Y65" s="122"/>
      <c r="Z65" s="120"/>
    </row>
    <row r="66" spans="1:26" ht="20.100000000000001" hidden="1" customHeight="1" x14ac:dyDescent="0.15">
      <c r="A66" s="89"/>
      <c r="B66" s="89"/>
      <c r="C66" s="115"/>
      <c r="D66" s="121"/>
      <c r="E66" s="121"/>
      <c r="F66" s="121"/>
      <c r="G66" s="121"/>
      <c r="H66" s="121"/>
      <c r="I66" s="127"/>
      <c r="J66" s="122"/>
      <c r="K66" s="122"/>
      <c r="L66" s="122"/>
      <c r="M66" s="122"/>
      <c r="N66" s="122"/>
      <c r="O66" s="122"/>
      <c r="P66" s="122"/>
      <c r="Q66" s="122"/>
      <c r="R66" s="122"/>
      <c r="S66" s="122"/>
      <c r="T66" s="122"/>
      <c r="U66" s="122"/>
      <c r="V66" s="122"/>
      <c r="W66" s="122"/>
      <c r="X66" s="122"/>
      <c r="Y66" s="122"/>
      <c r="Z66" s="120"/>
    </row>
    <row r="67" spans="1:26" ht="20.100000000000001" hidden="1" customHeight="1" x14ac:dyDescent="0.15">
      <c r="A67" s="89"/>
      <c r="B67" s="89"/>
      <c r="C67" s="115"/>
      <c r="D67" s="121"/>
      <c r="E67" s="121"/>
      <c r="F67" s="121"/>
      <c r="G67" s="121"/>
      <c r="H67" s="121"/>
      <c r="I67" s="127"/>
      <c r="J67" s="122"/>
      <c r="K67" s="122"/>
      <c r="L67" s="122"/>
      <c r="M67" s="122"/>
      <c r="N67" s="122"/>
      <c r="O67" s="122"/>
      <c r="P67" s="122"/>
      <c r="Q67" s="122"/>
      <c r="R67" s="122"/>
      <c r="S67" s="122"/>
      <c r="T67" s="122"/>
      <c r="U67" s="122"/>
      <c r="V67" s="122"/>
      <c r="W67" s="122"/>
      <c r="X67" s="122"/>
      <c r="Y67" s="122"/>
      <c r="Z67" s="120"/>
    </row>
    <row r="68" spans="1:26" ht="20.100000000000001" hidden="1" customHeight="1" x14ac:dyDescent="0.15">
      <c r="A68" s="89"/>
      <c r="B68" s="89"/>
      <c r="C68" s="115"/>
      <c r="D68" s="121"/>
      <c r="E68" s="121"/>
      <c r="F68" s="121"/>
      <c r="G68" s="121"/>
      <c r="H68" s="121"/>
      <c r="I68" s="127"/>
      <c r="J68" s="122"/>
      <c r="K68" s="122"/>
      <c r="L68" s="122"/>
      <c r="M68" s="122"/>
      <c r="N68" s="122"/>
      <c r="O68" s="122"/>
      <c r="P68" s="122"/>
      <c r="Q68" s="122"/>
      <c r="R68" s="122"/>
      <c r="S68" s="122"/>
      <c r="T68" s="122"/>
      <c r="U68" s="122"/>
      <c r="V68" s="122"/>
      <c r="W68" s="122"/>
      <c r="X68" s="122"/>
      <c r="Y68" s="122"/>
      <c r="Z68" s="120"/>
    </row>
    <row r="69" spans="1:26" ht="20.100000000000001" customHeight="1" x14ac:dyDescent="0.15">
      <c r="A69" s="89">
        <f>IF(OR(AND($I63="する",TRIM($I69)=""),AND($I63="しない",NOT(ISBLANK($I69)))), 1001, 0)</f>
        <v>0</v>
      </c>
      <c r="B69" s="89"/>
      <c r="C69" s="115"/>
      <c r="D69" s="116">
        <v>2</v>
      </c>
      <c r="E69" s="92" t="s">
        <v>12</v>
      </c>
      <c r="I69" s="74"/>
      <c r="J69" s="75"/>
      <c r="K69" s="75"/>
      <c r="L69" s="75"/>
      <c r="M69" s="75"/>
      <c r="N69" s="121"/>
      <c r="O69" s="121"/>
      <c r="P69" s="121"/>
      <c r="Q69" s="121"/>
      <c r="R69" s="121"/>
      <c r="S69" s="121"/>
      <c r="T69" s="121"/>
      <c r="U69" s="121"/>
      <c r="V69" s="121"/>
      <c r="W69" s="121"/>
      <c r="X69" s="121"/>
      <c r="Y69" s="121"/>
      <c r="Z69" s="120"/>
    </row>
    <row r="70" spans="1:26" ht="20.100000000000001" customHeight="1" x14ac:dyDescent="0.15">
      <c r="A70" s="89"/>
      <c r="B70" s="89"/>
      <c r="C70" s="115"/>
      <c r="D70" s="116"/>
      <c r="E70" s="121"/>
      <c r="F70" s="121"/>
      <c r="G70" s="121"/>
      <c r="H70" s="121"/>
      <c r="I70" s="118"/>
      <c r="J70" s="123" t="s">
        <v>36</v>
      </c>
      <c r="K70" s="122"/>
      <c r="L70" s="122"/>
      <c r="M70" s="122"/>
      <c r="N70" s="122"/>
      <c r="O70" s="122"/>
      <c r="P70" s="122"/>
      <c r="Q70" s="122"/>
      <c r="R70" s="122"/>
      <c r="S70" s="122"/>
      <c r="T70" s="122"/>
      <c r="U70" s="122"/>
      <c r="V70" s="122"/>
      <c r="W70" s="122"/>
      <c r="X70" s="122"/>
      <c r="Y70" s="122"/>
      <c r="Z70" s="120"/>
    </row>
    <row r="71" spans="1:26" ht="20.100000000000001" customHeight="1" x14ac:dyDescent="0.15">
      <c r="A71" s="89">
        <f>IF(OR(AND($I63="する",AND($I71&lt;&gt;"", OR(ISERROR(FIND("@"&amp;LEFT($I71,3)&amp;"@", 都道府県3))=FALSE, ISERROR(FIND("@"&amp;LEFT($I71,4)&amp;"@",都道府県4))=FALSE))=FALSE),AND($I63="しない",NOT(ISBLANK($I71)))), 1001, 0)</f>
        <v>0</v>
      </c>
      <c r="B71" s="89"/>
      <c r="C71" s="115"/>
      <c r="D71" s="116">
        <v>3</v>
      </c>
      <c r="E71" s="92" t="s">
        <v>41</v>
      </c>
      <c r="I71" s="76"/>
      <c r="J71" s="76"/>
      <c r="K71" s="76"/>
      <c r="L71" s="76"/>
      <c r="M71" s="76"/>
      <c r="N71" s="76"/>
      <c r="O71" s="76"/>
      <c r="P71" s="76"/>
      <c r="Q71" s="77"/>
      <c r="R71" s="76"/>
      <c r="S71" s="76"/>
      <c r="T71" s="76"/>
      <c r="U71" s="76"/>
      <c r="V71" s="76"/>
      <c r="W71" s="76"/>
      <c r="X71" s="76"/>
      <c r="Y71" s="76"/>
      <c r="Z71" s="120"/>
    </row>
    <row r="72" spans="1:26" ht="20.100000000000001" customHeight="1" x14ac:dyDescent="0.15">
      <c r="A72" s="89"/>
      <c r="B72" s="89"/>
      <c r="C72" s="115"/>
      <c r="D72" s="116"/>
      <c r="E72" s="121"/>
      <c r="F72" s="121"/>
      <c r="G72" s="121"/>
      <c r="H72" s="121"/>
      <c r="I72" s="118"/>
      <c r="J72" s="123" t="s">
        <v>284</v>
      </c>
      <c r="K72" s="122"/>
      <c r="L72" s="122"/>
      <c r="M72" s="122"/>
      <c r="N72" s="122"/>
      <c r="O72" s="122"/>
      <c r="P72" s="122"/>
      <c r="Q72" s="122"/>
      <c r="R72" s="122"/>
      <c r="S72" s="122"/>
      <c r="T72" s="122"/>
      <c r="U72" s="122"/>
      <c r="V72" s="122"/>
      <c r="W72" s="122"/>
      <c r="X72" s="122"/>
      <c r="Y72" s="122"/>
      <c r="Z72" s="120"/>
    </row>
    <row r="73" spans="1:26" ht="20.100000000000001" customHeight="1" x14ac:dyDescent="0.15">
      <c r="A73" s="89">
        <f>IF(OR(AND($I63="する",TRIM($I73)=""),AND($I63="しない",NOT(ISBLANK($I73)))), 1001, 0)</f>
        <v>0</v>
      </c>
      <c r="B73" s="89"/>
      <c r="C73" s="115"/>
      <c r="D73" s="116">
        <v>4</v>
      </c>
      <c r="E73" s="92" t="s">
        <v>42</v>
      </c>
      <c r="I73" s="72"/>
      <c r="J73" s="72"/>
      <c r="K73" s="72"/>
      <c r="L73" s="72"/>
      <c r="M73" s="72"/>
      <c r="N73" s="72"/>
      <c r="O73" s="72"/>
      <c r="P73" s="72"/>
      <c r="Q73" s="73"/>
      <c r="R73" s="72"/>
      <c r="S73" s="72"/>
      <c r="T73" s="72"/>
      <c r="U73" s="72"/>
      <c r="V73" s="72"/>
      <c r="W73" s="72"/>
      <c r="X73" s="72"/>
      <c r="Y73" s="72"/>
      <c r="Z73" s="120"/>
    </row>
    <row r="74" spans="1:26" ht="30" customHeight="1" x14ac:dyDescent="0.15">
      <c r="A74" s="89"/>
      <c r="B74" s="89"/>
      <c r="C74" s="124"/>
      <c r="D74" s="121"/>
      <c r="I74" s="118"/>
      <c r="J74" s="142" t="s">
        <v>46</v>
      </c>
      <c r="K74" s="143"/>
      <c r="L74" s="143"/>
      <c r="M74" s="143"/>
      <c r="N74" s="143"/>
      <c r="O74" s="143"/>
      <c r="P74" s="143"/>
      <c r="Q74" s="143"/>
      <c r="R74" s="143"/>
      <c r="S74" s="143"/>
      <c r="T74" s="143"/>
      <c r="U74" s="143"/>
      <c r="V74" s="143"/>
      <c r="W74" s="143"/>
      <c r="X74" s="143"/>
      <c r="Y74" s="143"/>
      <c r="Z74" s="120"/>
    </row>
    <row r="75" spans="1:26" ht="20.100000000000001" customHeight="1" x14ac:dyDescent="0.15">
      <c r="A75" s="89">
        <f>IF(OR(AND($I63="する",TRIM($I75)=""),AND($I63="しない",NOT(ISBLANK($I75)))), 1001, 0)</f>
        <v>0</v>
      </c>
      <c r="B75" s="89"/>
      <c r="C75" s="115"/>
      <c r="D75" s="116">
        <v>5</v>
      </c>
      <c r="E75" s="92" t="s">
        <v>14</v>
      </c>
      <c r="I75" s="72"/>
      <c r="J75" s="72"/>
      <c r="K75" s="72"/>
      <c r="L75" s="72"/>
      <c r="M75" s="72"/>
      <c r="N75" s="72"/>
      <c r="O75" s="72"/>
      <c r="P75" s="72"/>
      <c r="Q75" s="72"/>
      <c r="R75" s="72"/>
      <c r="S75" s="72"/>
      <c r="T75" s="72"/>
      <c r="U75" s="72"/>
      <c r="V75" s="72"/>
      <c r="W75" s="72"/>
      <c r="X75" s="72"/>
      <c r="Y75" s="72"/>
      <c r="Z75" s="120"/>
    </row>
    <row r="76" spans="1:26" ht="30" customHeight="1" x14ac:dyDescent="0.15">
      <c r="A76" s="89"/>
      <c r="B76" s="89"/>
      <c r="C76" s="124"/>
      <c r="D76" s="121"/>
      <c r="E76" s="121"/>
      <c r="F76" s="121"/>
      <c r="G76" s="121"/>
      <c r="H76" s="121"/>
      <c r="I76" s="118"/>
      <c r="J76" s="142" t="s">
        <v>47</v>
      </c>
      <c r="K76" s="142"/>
      <c r="L76" s="142"/>
      <c r="M76" s="142"/>
      <c r="N76" s="142"/>
      <c r="O76" s="142"/>
      <c r="P76" s="142"/>
      <c r="Q76" s="142"/>
      <c r="R76" s="142"/>
      <c r="S76" s="142"/>
      <c r="T76" s="142"/>
      <c r="U76" s="142"/>
      <c r="V76" s="142"/>
      <c r="W76" s="142"/>
      <c r="X76" s="142"/>
      <c r="Y76" s="142"/>
      <c r="Z76" s="120"/>
    </row>
    <row r="77" spans="1:26" ht="20.100000000000001" customHeight="1" x14ac:dyDescent="0.15">
      <c r="A77" s="89">
        <f>IF(OR(AND($I63="する",TRIM($I77)=""),AND($I63="しない",NOT(ISBLANK($I77)))), 1001, 0)</f>
        <v>0</v>
      </c>
      <c r="B77" s="89"/>
      <c r="C77" s="115"/>
      <c r="D77" s="116">
        <v>6</v>
      </c>
      <c r="E77" s="92" t="s">
        <v>48</v>
      </c>
      <c r="I77" s="72"/>
      <c r="J77" s="72"/>
      <c r="K77" s="72"/>
      <c r="L77" s="72"/>
      <c r="M77" s="72"/>
      <c r="N77" s="72"/>
      <c r="O77" s="72"/>
      <c r="P77" s="72"/>
      <c r="Q77" s="72"/>
      <c r="R77" s="72"/>
      <c r="S77" s="72"/>
      <c r="T77" s="72"/>
      <c r="U77" s="72"/>
      <c r="V77" s="72"/>
      <c r="W77" s="72"/>
      <c r="X77" s="72"/>
      <c r="Y77" s="72"/>
      <c r="Z77" s="120"/>
    </row>
    <row r="78" spans="1:26" ht="20.100000000000001" customHeight="1" x14ac:dyDescent="0.15">
      <c r="A78" s="89"/>
      <c r="B78" s="89"/>
      <c r="C78" s="124"/>
      <c r="D78" s="121"/>
      <c r="E78" s="121"/>
      <c r="F78" s="121"/>
      <c r="G78" s="121"/>
      <c r="H78" s="121"/>
      <c r="I78" s="118"/>
      <c r="J78" s="144" t="s">
        <v>28</v>
      </c>
      <c r="K78" s="122"/>
      <c r="L78" s="122"/>
      <c r="M78" s="122"/>
      <c r="N78" s="122"/>
      <c r="O78" s="122"/>
      <c r="P78" s="122"/>
      <c r="Q78" s="122"/>
      <c r="R78" s="122"/>
      <c r="S78" s="122"/>
      <c r="T78" s="122"/>
      <c r="U78" s="122"/>
      <c r="V78" s="122"/>
      <c r="W78" s="122"/>
      <c r="X78" s="122"/>
      <c r="Y78" s="122"/>
      <c r="Z78" s="120"/>
    </row>
    <row r="79" spans="1:26" ht="20.100000000000001" customHeight="1" x14ac:dyDescent="0.15">
      <c r="A79" s="89">
        <f>IF(OR(AND($I63="する",TRIM($I79)=""),AND($I63="しない",NOT(ISBLANK($I79)))), 1001, 0)</f>
        <v>0</v>
      </c>
      <c r="B79" s="89"/>
      <c r="C79" s="115"/>
      <c r="D79" s="116">
        <v>7</v>
      </c>
      <c r="E79" s="92" t="s">
        <v>49</v>
      </c>
      <c r="I79" s="72"/>
      <c r="J79" s="72"/>
      <c r="K79" s="72"/>
      <c r="L79" s="72"/>
      <c r="M79" s="72"/>
      <c r="N79" s="72"/>
      <c r="O79" s="72"/>
      <c r="P79" s="72"/>
      <c r="Q79" s="72"/>
      <c r="R79" s="72"/>
      <c r="S79" s="72"/>
      <c r="T79" s="72"/>
      <c r="U79" s="72"/>
      <c r="V79" s="72"/>
      <c r="W79" s="72"/>
      <c r="X79" s="72"/>
      <c r="Y79" s="72"/>
      <c r="Z79" s="120"/>
    </row>
    <row r="80" spans="1:26" ht="20.100000000000001" customHeight="1" x14ac:dyDescent="0.15">
      <c r="A80" s="89"/>
      <c r="B80" s="89"/>
      <c r="C80" s="124"/>
      <c r="D80" s="121"/>
      <c r="E80" s="145"/>
      <c r="F80" s="121"/>
      <c r="G80" s="121"/>
      <c r="H80" s="121"/>
      <c r="I80" s="127"/>
      <c r="J80" s="123" t="s">
        <v>17</v>
      </c>
      <c r="K80" s="123"/>
      <c r="L80" s="123"/>
      <c r="M80" s="123"/>
      <c r="N80" s="123"/>
      <c r="O80" s="123"/>
      <c r="P80" s="123"/>
      <c r="Q80" s="123"/>
      <c r="R80" s="123"/>
      <c r="S80" s="123"/>
      <c r="T80" s="123"/>
      <c r="U80" s="123"/>
      <c r="V80" s="123"/>
      <c r="W80" s="123"/>
      <c r="X80" s="123"/>
      <c r="Y80" s="123"/>
      <c r="Z80" s="120"/>
    </row>
    <row r="81" spans="1:27" ht="20.100000000000001" customHeight="1" x14ac:dyDescent="0.15">
      <c r="A81" s="89">
        <f>IF(OR(AND($I63="する",TRIM($I81)=""),AND($I63="しない",NOT(ISBLANK($I81)))), 1001, 0)</f>
        <v>0</v>
      </c>
      <c r="B81" s="89"/>
      <c r="C81" s="115"/>
      <c r="D81" s="116">
        <v>8</v>
      </c>
      <c r="E81" s="92" t="s">
        <v>50</v>
      </c>
      <c r="I81" s="72"/>
      <c r="J81" s="72"/>
      <c r="K81" s="72"/>
      <c r="L81" s="72"/>
      <c r="M81" s="72"/>
      <c r="N81" s="72"/>
      <c r="O81" s="72"/>
      <c r="P81" s="72"/>
      <c r="Q81" s="72"/>
      <c r="R81" s="72"/>
      <c r="S81" s="72"/>
      <c r="T81" s="72"/>
      <c r="U81" s="72"/>
      <c r="V81" s="72"/>
      <c r="W81" s="72"/>
      <c r="X81" s="72"/>
      <c r="Y81" s="72"/>
      <c r="Z81" s="120"/>
    </row>
    <row r="82" spans="1:27" ht="20.100000000000001" customHeight="1" x14ac:dyDescent="0.15">
      <c r="A82" s="89"/>
      <c r="B82" s="89"/>
      <c r="C82" s="124"/>
      <c r="D82" s="121"/>
      <c r="E82" s="121"/>
      <c r="F82" s="121"/>
      <c r="G82" s="121"/>
      <c r="H82" s="121"/>
      <c r="I82" s="127"/>
      <c r="J82" s="123" t="s">
        <v>19</v>
      </c>
      <c r="K82" s="123"/>
      <c r="L82" s="123"/>
      <c r="M82" s="123"/>
      <c r="N82" s="123"/>
      <c r="O82" s="123"/>
      <c r="P82" s="123"/>
      <c r="Q82" s="123"/>
      <c r="R82" s="123"/>
      <c r="S82" s="123"/>
      <c r="T82" s="123"/>
      <c r="U82" s="123"/>
      <c r="V82" s="123"/>
      <c r="W82" s="123"/>
      <c r="X82" s="123"/>
      <c r="Y82" s="123"/>
      <c r="Z82" s="120"/>
    </row>
    <row r="83" spans="1:27" ht="20.100000000000001" customHeight="1" x14ac:dyDescent="0.15">
      <c r="A83" s="89">
        <f>IF(OR(AND($I63="する",NOT(AND(TRIM($I83)&lt;&gt;"",ISNUMBER(VALUE(SUBSTITUTE($I83,"-",""))),IFERROR(SEARCH("-",$I83),0)&gt;0))), AND($I63="しない",NOT(ISBLANK($I83)))),1001,0)</f>
        <v>0</v>
      </c>
      <c r="B83" s="89"/>
      <c r="C83" s="115"/>
      <c r="D83" s="116">
        <v>9</v>
      </c>
      <c r="E83" s="92" t="s">
        <v>20</v>
      </c>
      <c r="I83" s="72"/>
      <c r="J83" s="72"/>
      <c r="K83" s="72"/>
      <c r="L83" s="72"/>
      <c r="M83" s="72"/>
      <c r="Y83" s="122"/>
      <c r="Z83" s="120"/>
    </row>
    <row r="84" spans="1:27" ht="20.100000000000001" customHeight="1" x14ac:dyDescent="0.15">
      <c r="A84" s="89"/>
      <c r="B84" s="89"/>
      <c r="C84" s="124"/>
      <c r="D84" s="121"/>
      <c r="E84" s="121"/>
      <c r="F84" s="121"/>
      <c r="G84" s="121"/>
      <c r="H84" s="121"/>
      <c r="I84" s="118"/>
      <c r="J84" s="123" t="s">
        <v>21</v>
      </c>
      <c r="K84" s="122"/>
      <c r="L84" s="122"/>
      <c r="M84" s="122"/>
      <c r="N84" s="122"/>
      <c r="O84" s="122"/>
      <c r="P84" s="122"/>
      <c r="Q84" s="122"/>
      <c r="R84" s="122"/>
      <c r="S84" s="122"/>
      <c r="T84" s="122"/>
      <c r="U84" s="122"/>
      <c r="V84" s="122"/>
      <c r="W84" s="122"/>
      <c r="X84" s="122"/>
      <c r="Y84" s="122"/>
      <c r="Z84" s="120"/>
    </row>
    <row r="85" spans="1:27" ht="20.100000000000001" customHeight="1" x14ac:dyDescent="0.15">
      <c r="A85" s="89">
        <f>IF(OR(AND($I63="する",AND(TRIM($I85)&lt;&gt;"",NOT(AND(ISNUMBER(VALUE(SUBSTITUTE($I85,"-",""))),IFERROR(SEARCH("-",$I85),0)&gt;0)))), AND($I63="しない",NOT(ISBLANK($I85)))),1001,0)</f>
        <v>0</v>
      </c>
      <c r="B85" s="89"/>
      <c r="C85" s="115"/>
      <c r="D85" s="116">
        <v>10</v>
      </c>
      <c r="E85" s="92" t="s">
        <v>22</v>
      </c>
      <c r="I85" s="72"/>
      <c r="J85" s="72"/>
      <c r="K85" s="72"/>
      <c r="L85" s="72"/>
      <c r="M85" s="72"/>
      <c r="N85" s="122"/>
      <c r="O85" s="122"/>
      <c r="P85" s="122"/>
      <c r="Q85" s="122"/>
      <c r="R85" s="122"/>
      <c r="S85" s="122"/>
      <c r="T85" s="122"/>
      <c r="U85" s="122"/>
      <c r="V85" s="122"/>
      <c r="W85" s="122"/>
      <c r="X85" s="122"/>
      <c r="Y85" s="122"/>
      <c r="Z85" s="120"/>
    </row>
    <row r="86" spans="1:27" ht="20.100000000000001" customHeight="1" x14ac:dyDescent="0.15">
      <c r="A86" s="89"/>
      <c r="B86" s="89"/>
      <c r="C86" s="124"/>
      <c r="D86" s="121"/>
      <c r="E86" s="121"/>
      <c r="F86" s="121"/>
      <c r="G86" s="121"/>
      <c r="H86" s="121"/>
      <c r="I86" s="118"/>
      <c r="J86" s="123" t="s">
        <v>21</v>
      </c>
      <c r="K86" s="122"/>
      <c r="L86" s="122"/>
      <c r="M86" s="122"/>
      <c r="N86" s="122"/>
      <c r="O86" s="122"/>
      <c r="P86" s="122"/>
      <c r="Q86" s="122"/>
      <c r="R86" s="122"/>
      <c r="S86" s="122"/>
      <c r="T86" s="122"/>
      <c r="U86" s="122"/>
      <c r="V86" s="122"/>
      <c r="W86" s="122"/>
      <c r="X86" s="122"/>
      <c r="Y86" s="122"/>
      <c r="Z86" s="120"/>
    </row>
    <row r="87" spans="1:27" ht="20.100000000000001" customHeight="1" x14ac:dyDescent="0.15">
      <c r="A87" s="89">
        <f>IF(OR(AND($I63="する",TRIM($I87)=""),AND($I63="しない",NOT(ISBLANK($I87)))), 1001, 0)</f>
        <v>0</v>
      </c>
      <c r="B87" s="89"/>
      <c r="C87" s="124"/>
      <c r="D87" s="116">
        <v>11</v>
      </c>
      <c r="E87" s="92" t="s">
        <v>44</v>
      </c>
      <c r="I87" s="72"/>
      <c r="J87" s="72"/>
      <c r="K87" s="72"/>
      <c r="L87" s="72"/>
      <c r="M87" s="72"/>
      <c r="N87" s="72"/>
      <c r="O87" s="72"/>
      <c r="P87" s="72"/>
      <c r="Q87" s="83"/>
      <c r="R87" s="72"/>
      <c r="S87" s="72"/>
      <c r="T87" s="72"/>
      <c r="U87" s="72"/>
      <c r="V87" s="72"/>
      <c r="W87" s="72"/>
      <c r="X87" s="72"/>
      <c r="Y87" s="72"/>
      <c r="Z87" s="120"/>
    </row>
    <row r="88" spans="1:27" ht="20.100000000000001" customHeight="1" x14ac:dyDescent="0.15">
      <c r="A88" s="89"/>
      <c r="B88" s="89"/>
      <c r="C88" s="124"/>
      <c r="D88" s="116"/>
      <c r="I88" s="118"/>
      <c r="J88" s="129" t="s">
        <v>35</v>
      </c>
      <c r="K88" s="146"/>
      <c r="L88" s="122"/>
      <c r="M88" s="122"/>
      <c r="N88" s="122"/>
      <c r="O88" s="122"/>
      <c r="P88" s="122"/>
      <c r="Q88" s="147"/>
      <c r="R88" s="122"/>
      <c r="S88" s="122"/>
      <c r="T88" s="122"/>
      <c r="U88" s="122"/>
      <c r="V88" s="122"/>
      <c r="W88" s="122"/>
      <c r="X88" s="122"/>
      <c r="Y88" s="122"/>
      <c r="Z88" s="121"/>
      <c r="AA88" s="131"/>
    </row>
    <row r="89" spans="1:27" ht="20.100000000000001" customHeight="1" x14ac:dyDescent="0.15">
      <c r="A89" s="89"/>
      <c r="B89" s="89"/>
      <c r="C89" s="133"/>
      <c r="D89" s="134"/>
      <c r="E89" s="134"/>
      <c r="F89" s="134"/>
      <c r="G89" s="134"/>
      <c r="H89" s="134"/>
      <c r="I89" s="148"/>
      <c r="J89" s="149"/>
      <c r="K89" s="150"/>
      <c r="L89" s="149"/>
      <c r="M89" s="149"/>
      <c r="N89" s="149"/>
      <c r="O89" s="149"/>
      <c r="P89" s="149"/>
      <c r="Q89" s="151"/>
      <c r="R89" s="149"/>
      <c r="S89" s="149"/>
      <c r="T89" s="149"/>
      <c r="U89" s="149"/>
      <c r="V89" s="149"/>
      <c r="W89" s="149"/>
      <c r="X89" s="149"/>
      <c r="Y89" s="149"/>
      <c r="Z89" s="134"/>
      <c r="AA89" s="131"/>
    </row>
    <row r="90" spans="1:27" ht="20.100000000000001" customHeight="1" x14ac:dyDescent="0.15">
      <c r="A90" s="89"/>
      <c r="B90" s="89"/>
      <c r="C90" s="121"/>
      <c r="D90" s="121"/>
      <c r="E90" s="121"/>
      <c r="F90" s="121"/>
      <c r="G90" s="121"/>
      <c r="H90" s="121"/>
      <c r="I90" s="138"/>
      <c r="J90" s="121"/>
      <c r="K90" s="152"/>
      <c r="L90" s="121"/>
      <c r="M90" s="121"/>
      <c r="N90" s="121"/>
      <c r="O90" s="121"/>
      <c r="P90" s="121"/>
      <c r="Q90" s="121"/>
      <c r="R90" s="121"/>
      <c r="S90" s="121"/>
      <c r="T90" s="121"/>
      <c r="U90" s="121"/>
      <c r="V90" s="121"/>
      <c r="W90" s="121"/>
      <c r="X90" s="121"/>
      <c r="Y90" s="121"/>
      <c r="Z90" s="121"/>
    </row>
    <row r="91" spans="1:27" ht="15.75" hidden="1" customHeight="1" x14ac:dyDescent="0.15">
      <c r="A91" s="89"/>
      <c r="B91" s="89"/>
      <c r="C91" s="121"/>
      <c r="D91" s="121"/>
      <c r="E91" s="121"/>
      <c r="F91" s="121"/>
      <c r="G91" s="121"/>
      <c r="H91" s="121"/>
      <c r="I91" s="138"/>
      <c r="J91" s="121"/>
      <c r="K91" s="152"/>
      <c r="L91" s="121"/>
      <c r="M91" s="121"/>
      <c r="N91" s="121"/>
      <c r="O91" s="121"/>
      <c r="P91" s="121"/>
      <c r="Q91" s="121"/>
      <c r="R91" s="121"/>
      <c r="S91" s="121"/>
      <c r="T91" s="121"/>
      <c r="U91" s="121"/>
      <c r="V91" s="121"/>
      <c r="W91" s="121"/>
      <c r="X91" s="121"/>
      <c r="Y91" s="121"/>
      <c r="Z91" s="121"/>
    </row>
    <row r="92" spans="1:27" ht="15.75" hidden="1" customHeight="1" x14ac:dyDescent="0.15">
      <c r="A92" s="89"/>
      <c r="B92" s="89"/>
      <c r="C92" s="121"/>
      <c r="D92" s="121"/>
      <c r="E92" s="121"/>
      <c r="F92" s="121"/>
      <c r="G92" s="121"/>
      <c r="H92" s="121"/>
      <c r="I92" s="138"/>
      <c r="J92" s="121"/>
      <c r="K92" s="152"/>
      <c r="L92" s="121"/>
      <c r="M92" s="121"/>
      <c r="N92" s="121"/>
      <c r="O92" s="121"/>
      <c r="P92" s="121"/>
      <c r="Q92" s="121"/>
      <c r="R92" s="121"/>
      <c r="S92" s="121"/>
      <c r="T92" s="121"/>
      <c r="U92" s="121"/>
      <c r="V92" s="121"/>
      <c r="W92" s="121"/>
      <c r="X92" s="121"/>
      <c r="Y92" s="121"/>
      <c r="Z92" s="121"/>
    </row>
    <row r="93" spans="1:27" ht="15.75" hidden="1" customHeight="1" x14ac:dyDescent="0.15">
      <c r="A93" s="89"/>
      <c r="B93" s="89"/>
      <c r="C93" s="121"/>
      <c r="D93" s="121"/>
      <c r="E93" s="121"/>
      <c r="F93" s="121"/>
      <c r="G93" s="121"/>
      <c r="H93" s="121"/>
      <c r="I93" s="138"/>
      <c r="J93" s="121"/>
      <c r="K93" s="152"/>
      <c r="L93" s="121"/>
      <c r="M93" s="121"/>
      <c r="N93" s="121"/>
      <c r="O93" s="121"/>
      <c r="P93" s="121"/>
      <c r="Q93" s="121"/>
      <c r="R93" s="121"/>
      <c r="S93" s="121"/>
      <c r="T93" s="121"/>
      <c r="U93" s="121"/>
      <c r="V93" s="121"/>
      <c r="W93" s="121"/>
      <c r="X93" s="121"/>
      <c r="Y93" s="121"/>
      <c r="Z93" s="121"/>
    </row>
    <row r="94" spans="1:27" ht="15.75" hidden="1" customHeight="1" x14ac:dyDescent="0.15">
      <c r="A94" s="89"/>
      <c r="B94" s="89"/>
      <c r="C94" s="121"/>
      <c r="D94" s="121"/>
      <c r="E94" s="121"/>
      <c r="F94" s="121"/>
      <c r="G94" s="121"/>
      <c r="H94" s="121"/>
      <c r="I94" s="138"/>
      <c r="J94" s="121"/>
      <c r="K94" s="152"/>
      <c r="L94" s="121"/>
      <c r="M94" s="121"/>
      <c r="N94" s="121"/>
      <c r="O94" s="121"/>
      <c r="P94" s="121"/>
      <c r="Q94" s="121"/>
      <c r="R94" s="121"/>
      <c r="S94" s="121"/>
      <c r="T94" s="121"/>
      <c r="U94" s="121"/>
      <c r="V94" s="121"/>
      <c r="W94" s="121"/>
      <c r="X94" s="121"/>
      <c r="Y94" s="121"/>
      <c r="Z94" s="121"/>
    </row>
    <row r="95" spans="1:27" ht="15.75" hidden="1" customHeight="1" x14ac:dyDescent="0.15">
      <c r="A95" s="89"/>
      <c r="B95" s="89"/>
      <c r="C95" s="121"/>
      <c r="D95" s="121"/>
      <c r="E95" s="121"/>
      <c r="F95" s="121"/>
      <c r="G95" s="121"/>
      <c r="H95" s="121"/>
      <c r="I95" s="138"/>
      <c r="J95" s="121"/>
      <c r="K95" s="152"/>
      <c r="L95" s="121"/>
      <c r="M95" s="121"/>
      <c r="N95" s="121"/>
      <c r="O95" s="121"/>
      <c r="P95" s="121"/>
      <c r="Q95" s="121"/>
      <c r="R95" s="121"/>
      <c r="S95" s="121"/>
      <c r="T95" s="121"/>
      <c r="U95" s="121"/>
      <c r="V95" s="121"/>
      <c r="W95" s="121"/>
      <c r="X95" s="121"/>
      <c r="Y95" s="121"/>
      <c r="Z95" s="121"/>
    </row>
    <row r="96" spans="1:27" ht="15.75" hidden="1" customHeight="1" x14ac:dyDescent="0.15">
      <c r="A96" s="89"/>
      <c r="B96" s="89"/>
      <c r="C96" s="121"/>
      <c r="D96" s="121"/>
      <c r="E96" s="121"/>
      <c r="F96" s="121"/>
      <c r="G96" s="121"/>
      <c r="H96" s="121"/>
      <c r="I96" s="138"/>
      <c r="J96" s="121"/>
      <c r="K96" s="152"/>
      <c r="L96" s="121"/>
      <c r="M96" s="121"/>
      <c r="N96" s="121"/>
      <c r="O96" s="121"/>
      <c r="P96" s="121"/>
      <c r="Q96" s="121"/>
      <c r="R96" s="121"/>
      <c r="S96" s="121"/>
      <c r="T96" s="121"/>
      <c r="U96" s="121"/>
      <c r="V96" s="121"/>
      <c r="W96" s="121"/>
      <c r="X96" s="121"/>
      <c r="Y96" s="121"/>
      <c r="Z96" s="121"/>
    </row>
    <row r="97" spans="1:26" ht="15.75" hidden="1" customHeight="1" x14ac:dyDescent="0.15">
      <c r="A97" s="89"/>
      <c r="B97" s="89"/>
      <c r="C97" s="121"/>
      <c r="D97" s="121"/>
      <c r="E97" s="121"/>
      <c r="F97" s="121"/>
      <c r="G97" s="121"/>
      <c r="H97" s="121"/>
      <c r="I97" s="138"/>
      <c r="J97" s="121"/>
      <c r="K97" s="152"/>
      <c r="L97" s="121"/>
      <c r="M97" s="121"/>
      <c r="N97" s="121"/>
      <c r="O97" s="121"/>
      <c r="P97" s="121"/>
      <c r="Q97" s="121"/>
      <c r="R97" s="121"/>
      <c r="S97" s="121"/>
      <c r="T97" s="121"/>
      <c r="U97" s="121"/>
      <c r="V97" s="121"/>
      <c r="W97" s="121"/>
      <c r="X97" s="121"/>
      <c r="Y97" s="121"/>
      <c r="Z97" s="121"/>
    </row>
    <row r="98" spans="1:26" ht="15.75" hidden="1" customHeight="1" x14ac:dyDescent="0.15">
      <c r="A98" s="89"/>
      <c r="B98" s="89"/>
      <c r="C98" s="121"/>
      <c r="D98" s="121"/>
      <c r="E98" s="121"/>
      <c r="F98" s="121"/>
      <c r="G98" s="121"/>
      <c r="H98" s="121"/>
      <c r="I98" s="138"/>
      <c r="J98" s="121"/>
      <c r="K98" s="152"/>
      <c r="L98" s="121"/>
      <c r="M98" s="121"/>
      <c r="N98" s="121"/>
      <c r="O98" s="121"/>
      <c r="P98" s="121"/>
      <c r="Q98" s="121"/>
      <c r="R98" s="121"/>
      <c r="S98" s="121"/>
      <c r="T98" s="121"/>
      <c r="U98" s="121"/>
      <c r="V98" s="121"/>
      <c r="W98" s="121"/>
      <c r="X98" s="121"/>
      <c r="Y98" s="121"/>
      <c r="Z98" s="121"/>
    </row>
    <row r="99" spans="1:26" ht="15.75" hidden="1" customHeight="1" x14ac:dyDescent="0.15">
      <c r="A99" s="89"/>
      <c r="B99" s="89"/>
      <c r="C99" s="121"/>
      <c r="D99" s="121"/>
      <c r="E99" s="121"/>
      <c r="F99" s="121"/>
      <c r="G99" s="121"/>
      <c r="H99" s="121"/>
      <c r="I99" s="138"/>
      <c r="J99" s="121"/>
      <c r="K99" s="152"/>
      <c r="L99" s="121"/>
      <c r="M99" s="121"/>
      <c r="N99" s="121"/>
      <c r="O99" s="121"/>
      <c r="P99" s="121"/>
      <c r="Q99" s="121"/>
      <c r="R99" s="121"/>
      <c r="S99" s="121"/>
      <c r="T99" s="121"/>
      <c r="U99" s="121"/>
      <c r="V99" s="121"/>
      <c r="W99" s="121"/>
      <c r="X99" s="121"/>
      <c r="Y99" s="121"/>
      <c r="Z99" s="121"/>
    </row>
    <row r="100" spans="1:26" ht="15.75" hidden="1" customHeight="1" x14ac:dyDescent="0.15">
      <c r="A100" s="89"/>
      <c r="B100" s="89"/>
      <c r="C100" s="121"/>
      <c r="D100" s="121"/>
      <c r="E100" s="121"/>
      <c r="F100" s="121"/>
      <c r="G100" s="121"/>
      <c r="H100" s="121"/>
      <c r="I100" s="138"/>
      <c r="J100" s="121"/>
      <c r="K100" s="152"/>
      <c r="L100" s="121"/>
      <c r="M100" s="121"/>
      <c r="N100" s="121"/>
      <c r="O100" s="121"/>
      <c r="P100" s="121"/>
      <c r="Q100" s="121"/>
      <c r="R100" s="121"/>
      <c r="S100" s="121"/>
      <c r="T100" s="121"/>
      <c r="U100" s="121"/>
      <c r="V100" s="121"/>
      <c r="W100" s="121"/>
      <c r="X100" s="121"/>
      <c r="Y100" s="121"/>
      <c r="Z100" s="121"/>
    </row>
    <row r="101" spans="1:26" ht="15.75" hidden="1" customHeight="1" x14ac:dyDescent="0.15">
      <c r="A101" s="89"/>
      <c r="B101" s="89"/>
      <c r="C101" s="121"/>
      <c r="D101" s="121"/>
      <c r="E101" s="121"/>
      <c r="F101" s="121"/>
      <c r="G101" s="121"/>
      <c r="H101" s="121"/>
      <c r="I101" s="138"/>
      <c r="J101" s="121"/>
      <c r="K101" s="152"/>
      <c r="L101" s="121"/>
      <c r="M101" s="121"/>
      <c r="N101" s="121"/>
      <c r="O101" s="121"/>
      <c r="P101" s="121"/>
      <c r="Q101" s="121"/>
      <c r="R101" s="121"/>
      <c r="S101" s="121"/>
      <c r="T101" s="121"/>
      <c r="U101" s="121"/>
      <c r="V101" s="121"/>
      <c r="W101" s="121"/>
      <c r="X101" s="121"/>
      <c r="Y101" s="121"/>
      <c r="Z101" s="121"/>
    </row>
    <row r="102" spans="1:26" ht="15.75" hidden="1" customHeight="1" x14ac:dyDescent="0.15">
      <c r="A102" s="89"/>
      <c r="B102" s="89"/>
      <c r="C102" s="121"/>
      <c r="D102" s="121"/>
      <c r="E102" s="121"/>
      <c r="F102" s="121"/>
      <c r="G102" s="121"/>
      <c r="H102" s="121"/>
      <c r="I102" s="138"/>
      <c r="J102" s="121"/>
      <c r="K102" s="152"/>
      <c r="L102" s="121"/>
      <c r="M102" s="121"/>
      <c r="N102" s="121"/>
      <c r="O102" s="121"/>
      <c r="P102" s="121"/>
      <c r="Q102" s="121"/>
      <c r="R102" s="121"/>
      <c r="S102" s="121"/>
      <c r="T102" s="121"/>
      <c r="U102" s="121"/>
      <c r="V102" s="121"/>
      <c r="W102" s="121"/>
      <c r="X102" s="121"/>
      <c r="Y102" s="121"/>
      <c r="Z102" s="121"/>
    </row>
    <row r="103" spans="1:26" ht="15.75" hidden="1" customHeight="1" x14ac:dyDescent="0.15">
      <c r="A103" s="89"/>
      <c r="B103" s="89"/>
      <c r="C103" s="121"/>
      <c r="D103" s="121"/>
      <c r="E103" s="121"/>
      <c r="F103" s="121"/>
      <c r="G103" s="121"/>
      <c r="H103" s="121"/>
      <c r="I103" s="138"/>
      <c r="J103" s="121"/>
      <c r="K103" s="152"/>
      <c r="L103" s="121"/>
      <c r="M103" s="121"/>
      <c r="N103" s="121"/>
      <c r="O103" s="121"/>
      <c r="P103" s="121"/>
      <c r="Q103" s="121"/>
      <c r="R103" s="121"/>
      <c r="S103" s="121"/>
      <c r="T103" s="121"/>
      <c r="U103" s="121"/>
      <c r="V103" s="121"/>
      <c r="W103" s="121"/>
      <c r="X103" s="121"/>
      <c r="Y103" s="121"/>
      <c r="Z103" s="121"/>
    </row>
    <row r="104" spans="1:26" ht="15.75" hidden="1" customHeight="1" x14ac:dyDescent="0.15">
      <c r="A104" s="89"/>
      <c r="B104" s="89"/>
      <c r="C104" s="121"/>
      <c r="D104" s="121"/>
      <c r="E104" s="121"/>
      <c r="F104" s="121"/>
      <c r="G104" s="121"/>
      <c r="H104" s="121"/>
      <c r="I104" s="138"/>
      <c r="J104" s="121"/>
      <c r="K104" s="152"/>
      <c r="L104" s="121"/>
      <c r="M104" s="121"/>
      <c r="N104" s="121"/>
      <c r="O104" s="121"/>
      <c r="P104" s="121"/>
      <c r="Q104" s="121"/>
      <c r="R104" s="121"/>
      <c r="S104" s="121"/>
      <c r="T104" s="121"/>
      <c r="U104" s="121"/>
      <c r="V104" s="121"/>
      <c r="W104" s="121"/>
      <c r="X104" s="121"/>
      <c r="Y104" s="121"/>
      <c r="Z104" s="121"/>
    </row>
    <row r="105" spans="1:26" ht="15.75" hidden="1" customHeight="1" x14ac:dyDescent="0.15">
      <c r="A105" s="89"/>
      <c r="B105" s="89"/>
      <c r="C105" s="121"/>
      <c r="D105" s="121"/>
      <c r="E105" s="121"/>
      <c r="F105" s="121"/>
      <c r="G105" s="121"/>
      <c r="H105" s="121"/>
      <c r="I105" s="138"/>
      <c r="J105" s="121"/>
      <c r="K105" s="152"/>
      <c r="L105" s="121"/>
      <c r="M105" s="121"/>
      <c r="N105" s="121"/>
      <c r="O105" s="121"/>
      <c r="P105" s="121"/>
      <c r="Q105" s="121"/>
      <c r="R105" s="121"/>
      <c r="S105" s="121"/>
      <c r="T105" s="121"/>
      <c r="U105" s="121"/>
      <c r="V105" s="121"/>
      <c r="W105" s="121"/>
      <c r="X105" s="121"/>
      <c r="Y105" s="121"/>
      <c r="Z105" s="121"/>
    </row>
    <row r="106" spans="1:26" ht="15.75" hidden="1" customHeight="1" x14ac:dyDescent="0.15">
      <c r="A106" s="89"/>
      <c r="B106" s="89"/>
      <c r="C106" s="121"/>
      <c r="D106" s="121"/>
      <c r="E106" s="121"/>
      <c r="F106" s="121"/>
      <c r="G106" s="121"/>
      <c r="H106" s="121"/>
      <c r="I106" s="138"/>
      <c r="J106" s="121"/>
      <c r="K106" s="152"/>
      <c r="L106" s="121"/>
      <c r="M106" s="121"/>
      <c r="N106" s="121"/>
      <c r="O106" s="121"/>
      <c r="P106" s="121"/>
      <c r="Q106" s="121"/>
      <c r="R106" s="121"/>
      <c r="S106" s="121"/>
      <c r="T106" s="121"/>
      <c r="U106" s="121"/>
      <c r="V106" s="121"/>
      <c r="W106" s="121"/>
      <c r="X106" s="121"/>
      <c r="Y106" s="121"/>
      <c r="Z106" s="121"/>
    </row>
    <row r="107" spans="1:26" ht="15.75" hidden="1" customHeight="1" x14ac:dyDescent="0.15">
      <c r="A107" s="89"/>
      <c r="B107" s="89"/>
      <c r="C107" s="121"/>
      <c r="D107" s="121"/>
      <c r="E107" s="121"/>
      <c r="F107" s="121"/>
      <c r="G107" s="121"/>
      <c r="H107" s="121"/>
      <c r="I107" s="138"/>
      <c r="J107" s="121"/>
      <c r="K107" s="152"/>
      <c r="L107" s="121"/>
      <c r="M107" s="121"/>
      <c r="N107" s="121"/>
      <c r="O107" s="121"/>
      <c r="P107" s="121"/>
      <c r="Q107" s="121"/>
      <c r="R107" s="121"/>
      <c r="S107" s="121"/>
      <c r="T107" s="121"/>
      <c r="U107" s="121"/>
      <c r="V107" s="121"/>
      <c r="W107" s="121"/>
      <c r="X107" s="121"/>
      <c r="Y107" s="121"/>
      <c r="Z107" s="121"/>
    </row>
    <row r="108" spans="1:26" ht="20.100000000000001" customHeight="1" x14ac:dyDescent="0.15">
      <c r="A108" s="89"/>
      <c r="B108" s="89"/>
      <c r="C108" s="121"/>
      <c r="D108" s="121"/>
      <c r="E108" s="121"/>
      <c r="F108" s="121"/>
      <c r="G108" s="121"/>
      <c r="H108" s="121"/>
      <c r="I108" s="138"/>
      <c r="J108" s="121"/>
      <c r="K108" s="152"/>
      <c r="L108" s="121"/>
      <c r="M108" s="121"/>
      <c r="N108" s="121"/>
      <c r="O108" s="121"/>
      <c r="P108" s="121"/>
      <c r="Q108" s="121"/>
      <c r="R108" s="121"/>
      <c r="S108" s="121"/>
      <c r="T108" s="121"/>
      <c r="U108" s="121"/>
      <c r="V108" s="121"/>
      <c r="W108" s="121"/>
      <c r="X108" s="121"/>
      <c r="Y108" s="121"/>
      <c r="Z108" s="121"/>
    </row>
    <row r="109" spans="1:26" ht="20.100000000000001" customHeight="1" x14ac:dyDescent="0.15">
      <c r="A109" s="89"/>
      <c r="B109" s="89"/>
      <c r="C109" s="108" t="s">
        <v>29</v>
      </c>
      <c r="D109" s="109"/>
      <c r="E109" s="109"/>
      <c r="F109" s="109"/>
      <c r="G109" s="109"/>
      <c r="H109" s="110"/>
      <c r="Q109" s="153"/>
    </row>
    <row r="110" spans="1:26" ht="15" customHeight="1" x14ac:dyDescent="0.15">
      <c r="A110" s="89"/>
      <c r="B110" s="89"/>
      <c r="C110" s="154"/>
      <c r="D110" s="155"/>
      <c r="E110" s="155"/>
      <c r="F110" s="155"/>
      <c r="G110" s="155"/>
      <c r="H110" s="155"/>
      <c r="I110" s="156"/>
      <c r="J110" s="113"/>
      <c r="K110" s="156"/>
      <c r="L110" s="113"/>
      <c r="M110" s="113"/>
      <c r="N110" s="113"/>
      <c r="O110" s="113"/>
      <c r="P110" s="113"/>
      <c r="Q110" s="157"/>
      <c r="R110" s="113"/>
      <c r="S110" s="113"/>
      <c r="T110" s="113"/>
      <c r="U110" s="113"/>
      <c r="V110" s="113"/>
      <c r="W110" s="113"/>
      <c r="X110" s="113"/>
      <c r="Y110" s="113"/>
      <c r="Z110" s="114"/>
    </row>
    <row r="111" spans="1:26" ht="30" customHeight="1" x14ac:dyDescent="0.15">
      <c r="A111" s="89"/>
      <c r="B111" s="89"/>
      <c r="C111" s="154"/>
      <c r="D111" s="158" t="s">
        <v>51</v>
      </c>
      <c r="E111" s="158"/>
      <c r="F111" s="158"/>
      <c r="G111" s="158"/>
      <c r="H111" s="158"/>
      <c r="I111" s="158"/>
      <c r="J111" s="158"/>
      <c r="K111" s="158"/>
      <c r="L111" s="158"/>
      <c r="M111" s="158"/>
      <c r="N111" s="158"/>
      <c r="O111" s="158"/>
      <c r="P111" s="158"/>
      <c r="Q111" s="158"/>
      <c r="R111" s="158"/>
      <c r="S111" s="158"/>
      <c r="T111" s="158"/>
      <c r="U111" s="158"/>
      <c r="V111" s="158"/>
      <c r="W111" s="158"/>
      <c r="X111" s="158"/>
      <c r="Y111" s="158"/>
      <c r="Z111" s="120"/>
    </row>
    <row r="112" spans="1:26" ht="20.100000000000001" customHeight="1" x14ac:dyDescent="0.15">
      <c r="A112" s="89"/>
      <c r="B112" s="89"/>
      <c r="C112" s="115"/>
      <c r="D112" s="116">
        <v>1</v>
      </c>
      <c r="E112" s="92" t="s">
        <v>52</v>
      </c>
      <c r="I112" s="72"/>
      <c r="J112" s="72"/>
      <c r="K112" s="72"/>
      <c r="L112" s="72"/>
      <c r="M112" s="72"/>
      <c r="N112" s="72"/>
      <c r="O112" s="72"/>
      <c r="P112" s="72"/>
      <c r="Q112" s="84"/>
      <c r="R112" s="72"/>
      <c r="S112" s="72"/>
      <c r="T112" s="72"/>
      <c r="U112" s="72"/>
      <c r="V112" s="72"/>
      <c r="W112" s="72"/>
      <c r="X112" s="72"/>
      <c r="Y112" s="72"/>
      <c r="Z112" s="120"/>
    </row>
    <row r="113" spans="1:26" ht="20.100000000000001" customHeight="1" x14ac:dyDescent="0.15">
      <c r="A113" s="89"/>
      <c r="B113" s="89"/>
      <c r="C113" s="115"/>
      <c r="D113" s="116"/>
      <c r="E113" s="121"/>
      <c r="F113" s="121"/>
      <c r="G113" s="121"/>
      <c r="H113" s="121"/>
      <c r="I113" s="127"/>
      <c r="J113" s="123" t="s">
        <v>53</v>
      </c>
      <c r="K113" s="146"/>
      <c r="L113" s="122"/>
      <c r="M113" s="122"/>
      <c r="N113" s="122"/>
      <c r="O113" s="122"/>
      <c r="P113" s="122"/>
      <c r="Q113" s="159"/>
      <c r="R113" s="122"/>
      <c r="S113" s="122"/>
      <c r="T113" s="122"/>
      <c r="U113" s="122"/>
      <c r="V113" s="122"/>
      <c r="W113" s="122"/>
      <c r="X113" s="122"/>
      <c r="Y113" s="122"/>
      <c r="Z113" s="120"/>
    </row>
    <row r="114" spans="1:26" ht="20.100000000000001" customHeight="1" x14ac:dyDescent="0.15">
      <c r="A114" s="89"/>
      <c r="B114" s="89"/>
      <c r="C114" s="115"/>
      <c r="D114" s="116">
        <f>D112+1</f>
        <v>2</v>
      </c>
      <c r="E114" s="92" t="s">
        <v>54</v>
      </c>
      <c r="I114" s="72"/>
      <c r="J114" s="72"/>
      <c r="K114" s="72"/>
      <c r="L114" s="72"/>
      <c r="M114" s="72"/>
      <c r="N114" s="72"/>
      <c r="O114" s="72"/>
      <c r="P114" s="72"/>
      <c r="Q114" s="72"/>
      <c r="R114" s="72"/>
      <c r="S114" s="72"/>
      <c r="T114" s="72"/>
      <c r="U114" s="72"/>
      <c r="V114" s="72"/>
      <c r="W114" s="72"/>
      <c r="X114" s="72"/>
      <c r="Y114" s="72"/>
      <c r="Z114" s="120"/>
    </row>
    <row r="115" spans="1:26" ht="20.100000000000001" customHeight="1" x14ac:dyDescent="0.15">
      <c r="A115" s="89"/>
      <c r="B115" s="89"/>
      <c r="C115" s="115"/>
      <c r="D115" s="116"/>
      <c r="E115" s="121"/>
      <c r="F115" s="121"/>
      <c r="G115" s="121"/>
      <c r="H115" s="121"/>
      <c r="I115" s="127"/>
      <c r="J115" s="123" t="s">
        <v>17</v>
      </c>
      <c r="K115" s="123"/>
      <c r="L115" s="123"/>
      <c r="M115" s="123"/>
      <c r="N115" s="123"/>
      <c r="O115" s="123"/>
      <c r="P115" s="123"/>
      <c r="Q115" s="123"/>
      <c r="R115" s="123"/>
      <c r="S115" s="123"/>
      <c r="T115" s="123"/>
      <c r="U115" s="123"/>
      <c r="V115" s="123"/>
      <c r="W115" s="123"/>
      <c r="X115" s="123"/>
      <c r="Y115" s="123"/>
      <c r="Z115" s="120"/>
    </row>
    <row r="116" spans="1:26" ht="20.100000000000001" customHeight="1" x14ac:dyDescent="0.15">
      <c r="A116" s="89"/>
      <c r="B116" s="89"/>
      <c r="C116" s="115"/>
      <c r="D116" s="116">
        <f>D114+1</f>
        <v>3</v>
      </c>
      <c r="E116" s="92" t="s">
        <v>55</v>
      </c>
      <c r="I116" s="72"/>
      <c r="J116" s="72"/>
      <c r="K116" s="72"/>
      <c r="L116" s="72"/>
      <c r="M116" s="72"/>
      <c r="N116" s="72"/>
      <c r="O116" s="72"/>
      <c r="P116" s="72"/>
      <c r="Q116" s="72"/>
      <c r="R116" s="72"/>
      <c r="S116" s="72"/>
      <c r="T116" s="72"/>
      <c r="U116" s="72"/>
      <c r="V116" s="72"/>
      <c r="W116" s="72"/>
      <c r="X116" s="72"/>
      <c r="Y116" s="72"/>
      <c r="Z116" s="120"/>
    </row>
    <row r="117" spans="1:26" ht="20.100000000000001" customHeight="1" x14ac:dyDescent="0.15">
      <c r="A117" s="89"/>
      <c r="B117" s="89"/>
      <c r="C117" s="115"/>
      <c r="D117" s="121"/>
      <c r="E117" s="121"/>
      <c r="F117" s="121"/>
      <c r="G117" s="121"/>
      <c r="H117" s="121"/>
      <c r="I117" s="127"/>
      <c r="J117" s="123" t="s">
        <v>19</v>
      </c>
      <c r="K117" s="123"/>
      <c r="L117" s="123"/>
      <c r="M117" s="123"/>
      <c r="N117" s="123"/>
      <c r="O117" s="123"/>
      <c r="P117" s="123"/>
      <c r="Q117" s="123"/>
      <c r="R117" s="123"/>
      <c r="S117" s="123"/>
      <c r="T117" s="123"/>
      <c r="U117" s="123"/>
      <c r="V117" s="123"/>
      <c r="W117" s="123"/>
      <c r="X117" s="123"/>
      <c r="Y117" s="123"/>
      <c r="Z117" s="120"/>
    </row>
    <row r="118" spans="1:26" ht="20.100000000000001" customHeight="1" x14ac:dyDescent="0.15">
      <c r="A118" s="89">
        <f>IF(AND(TRIM($I118)&lt;&gt;"", NOT(AND(ISNUMBER(VALUE(SUBSTITUTE($I118,"-",""))), IFERROR(SEARCH("-",$I118),0)&gt;0))),1001,0)</f>
        <v>0</v>
      </c>
      <c r="B118" s="89"/>
      <c r="C118" s="115"/>
      <c r="D118" s="116">
        <f>D116+1</f>
        <v>4</v>
      </c>
      <c r="E118" s="92" t="s">
        <v>20</v>
      </c>
      <c r="I118" s="72"/>
      <c r="J118" s="72"/>
      <c r="K118" s="72"/>
      <c r="L118" s="72"/>
      <c r="M118" s="72"/>
      <c r="Y118" s="122"/>
      <c r="Z118" s="120"/>
    </row>
    <row r="119" spans="1:26" ht="20.100000000000001" customHeight="1" x14ac:dyDescent="0.15">
      <c r="A119" s="89"/>
      <c r="B119" s="89"/>
      <c r="C119" s="124"/>
      <c r="D119" s="121"/>
      <c r="E119" s="121"/>
      <c r="F119" s="121"/>
      <c r="G119" s="121"/>
      <c r="H119" s="121"/>
      <c r="I119" s="118"/>
      <c r="J119" s="123" t="s">
        <v>21</v>
      </c>
      <c r="K119" s="122"/>
      <c r="L119" s="122"/>
      <c r="M119" s="122"/>
      <c r="N119" s="122"/>
      <c r="O119" s="122"/>
      <c r="P119" s="122"/>
      <c r="Q119" s="122"/>
      <c r="R119" s="122"/>
      <c r="S119" s="122"/>
      <c r="T119" s="122"/>
      <c r="U119" s="122"/>
      <c r="V119" s="122"/>
      <c r="W119" s="122"/>
      <c r="X119" s="122"/>
      <c r="Y119" s="122"/>
      <c r="Z119" s="120"/>
    </row>
    <row r="120" spans="1:26" ht="20.100000000000001" customHeight="1" x14ac:dyDescent="0.15">
      <c r="A120" s="89">
        <f>IF(AND(TRIM($I120)&lt;&gt;"", NOT(AND(ISNUMBER(VALUE(SUBSTITUTE($I120,"-",""))), IFERROR(SEARCH("-",$I120),0)&gt;0))),1001,0)</f>
        <v>0</v>
      </c>
      <c r="B120" s="89"/>
      <c r="C120" s="115"/>
      <c r="D120" s="116">
        <f>D118+1</f>
        <v>5</v>
      </c>
      <c r="E120" s="92" t="s">
        <v>22</v>
      </c>
      <c r="I120" s="72"/>
      <c r="J120" s="72"/>
      <c r="K120" s="72"/>
      <c r="L120" s="72"/>
      <c r="M120" s="72"/>
      <c r="N120" s="122"/>
      <c r="O120" s="122"/>
      <c r="P120" s="122"/>
      <c r="Q120" s="122"/>
      <c r="R120" s="122"/>
      <c r="S120" s="122"/>
      <c r="T120" s="122"/>
      <c r="U120" s="122"/>
      <c r="V120" s="122"/>
      <c r="W120" s="122"/>
      <c r="X120" s="122"/>
      <c r="Y120" s="122"/>
      <c r="Z120" s="120"/>
    </row>
    <row r="121" spans="1:26" ht="20.100000000000001" customHeight="1" x14ac:dyDescent="0.15">
      <c r="A121" s="89"/>
      <c r="B121" s="89"/>
      <c r="C121" s="124"/>
      <c r="D121" s="121"/>
      <c r="E121" s="121"/>
      <c r="F121" s="121"/>
      <c r="G121" s="121"/>
      <c r="H121" s="121"/>
      <c r="I121" s="118"/>
      <c r="J121" s="123" t="s">
        <v>21</v>
      </c>
      <c r="K121" s="122"/>
      <c r="L121" s="122"/>
      <c r="M121" s="122"/>
      <c r="N121" s="122"/>
      <c r="O121" s="122"/>
      <c r="P121" s="122"/>
      <c r="Q121" s="122"/>
      <c r="R121" s="122"/>
      <c r="S121" s="122"/>
      <c r="T121" s="122"/>
      <c r="U121" s="122"/>
      <c r="V121" s="122"/>
      <c r="W121" s="122"/>
      <c r="X121" s="122"/>
      <c r="Y121" s="122"/>
      <c r="Z121" s="120"/>
    </row>
    <row r="122" spans="1:26" ht="20.100000000000001" customHeight="1" x14ac:dyDescent="0.15">
      <c r="A122" s="89"/>
      <c r="B122" s="89"/>
      <c r="C122" s="115"/>
      <c r="D122" s="116">
        <f>D120+1</f>
        <v>6</v>
      </c>
      <c r="E122" s="92" t="s">
        <v>44</v>
      </c>
      <c r="I122" s="72"/>
      <c r="J122" s="72"/>
      <c r="K122" s="72"/>
      <c r="L122" s="72"/>
      <c r="M122" s="72"/>
      <c r="N122" s="72"/>
      <c r="O122" s="72"/>
      <c r="P122" s="72"/>
      <c r="Q122" s="83"/>
      <c r="R122" s="72"/>
      <c r="S122" s="72"/>
      <c r="T122" s="72"/>
      <c r="U122" s="72"/>
      <c r="V122" s="72"/>
      <c r="W122" s="72"/>
      <c r="X122" s="72"/>
      <c r="Y122" s="72"/>
      <c r="Z122" s="120"/>
    </row>
    <row r="123" spans="1:26" ht="20.100000000000001" customHeight="1" x14ac:dyDescent="0.15">
      <c r="A123" s="89"/>
      <c r="B123" s="89"/>
      <c r="C123" s="124"/>
      <c r="D123" s="121"/>
      <c r="E123" s="121"/>
      <c r="F123" s="121"/>
      <c r="G123" s="121"/>
      <c r="H123" s="121"/>
      <c r="I123" s="118"/>
      <c r="J123" s="129" t="s">
        <v>35</v>
      </c>
      <c r="K123" s="146"/>
      <c r="L123" s="122"/>
      <c r="M123" s="122"/>
      <c r="N123" s="122"/>
      <c r="O123" s="122"/>
      <c r="P123" s="122"/>
      <c r="Q123" s="147"/>
      <c r="R123" s="122"/>
      <c r="S123" s="122"/>
      <c r="T123" s="122"/>
      <c r="U123" s="122"/>
      <c r="V123" s="122"/>
      <c r="W123" s="122"/>
      <c r="X123" s="122"/>
      <c r="Y123" s="122"/>
      <c r="Z123" s="120"/>
    </row>
    <row r="124" spans="1:26" ht="20.100000000000001" customHeight="1" x14ac:dyDescent="0.15">
      <c r="A124" s="89"/>
      <c r="B124" s="89"/>
      <c r="C124" s="133"/>
      <c r="D124" s="134"/>
      <c r="E124" s="134"/>
      <c r="F124" s="134"/>
      <c r="G124" s="134"/>
      <c r="H124" s="134"/>
      <c r="I124" s="136"/>
      <c r="J124" s="135"/>
      <c r="K124" s="136"/>
      <c r="L124" s="135"/>
      <c r="M124" s="135"/>
      <c r="N124" s="135"/>
      <c r="O124" s="135"/>
      <c r="P124" s="135"/>
      <c r="Q124" s="160"/>
      <c r="R124" s="135"/>
      <c r="S124" s="135"/>
      <c r="T124" s="135"/>
      <c r="U124" s="135"/>
      <c r="V124" s="135"/>
      <c r="W124" s="135"/>
      <c r="X124" s="135"/>
      <c r="Y124" s="135"/>
      <c r="Z124" s="137"/>
    </row>
    <row r="125" spans="1:26" ht="20.100000000000001" customHeight="1" x14ac:dyDescent="0.15">
      <c r="A125" s="89"/>
      <c r="B125" s="89"/>
      <c r="C125" s="121"/>
      <c r="D125" s="121"/>
      <c r="E125" s="121"/>
      <c r="F125" s="121"/>
      <c r="G125" s="121"/>
      <c r="H125" s="121"/>
      <c r="I125" s="139"/>
      <c r="J125" s="139"/>
      <c r="K125" s="139"/>
      <c r="L125" s="139"/>
      <c r="M125" s="139"/>
      <c r="N125" s="139"/>
      <c r="O125" s="139"/>
      <c r="P125" s="139"/>
      <c r="Q125" s="161"/>
      <c r="R125" s="139"/>
      <c r="S125" s="139"/>
      <c r="T125" s="139"/>
      <c r="U125" s="139"/>
      <c r="V125" s="139"/>
      <c r="W125" s="139"/>
      <c r="X125" s="139"/>
      <c r="Y125" s="139"/>
      <c r="Z125" s="121"/>
    </row>
    <row r="126" spans="1:26" ht="15.75" hidden="1" customHeight="1" x14ac:dyDescent="0.15">
      <c r="A126" s="89"/>
      <c r="B126" s="89"/>
      <c r="C126" s="121"/>
      <c r="D126" s="121"/>
      <c r="E126" s="121"/>
      <c r="F126" s="121"/>
      <c r="G126" s="121"/>
      <c r="H126" s="121"/>
      <c r="I126" s="139"/>
      <c r="J126" s="139"/>
      <c r="K126" s="139"/>
      <c r="L126" s="139"/>
      <c r="M126" s="139"/>
      <c r="N126" s="139"/>
      <c r="O126" s="139"/>
      <c r="P126" s="139"/>
      <c r="Q126" s="161"/>
      <c r="R126" s="139"/>
      <c r="S126" s="139"/>
      <c r="T126" s="139"/>
      <c r="U126" s="139"/>
      <c r="V126" s="139"/>
      <c r="W126" s="139"/>
      <c r="X126" s="139"/>
      <c r="Y126" s="139"/>
      <c r="Z126" s="121"/>
    </row>
    <row r="127" spans="1:26" ht="15.75" hidden="1" customHeight="1" x14ac:dyDescent="0.15">
      <c r="A127" s="89"/>
      <c r="B127" s="89"/>
      <c r="C127" s="121"/>
      <c r="D127" s="121"/>
      <c r="E127" s="121"/>
      <c r="F127" s="121"/>
      <c r="G127" s="121"/>
      <c r="H127" s="121"/>
      <c r="I127" s="139"/>
      <c r="J127" s="139"/>
      <c r="K127" s="139"/>
      <c r="L127" s="139"/>
      <c r="M127" s="139"/>
      <c r="N127" s="139"/>
      <c r="O127" s="139"/>
      <c r="P127" s="139"/>
      <c r="Q127" s="161"/>
      <c r="R127" s="139"/>
      <c r="S127" s="139"/>
      <c r="T127" s="139"/>
      <c r="U127" s="139"/>
      <c r="V127" s="139"/>
      <c r="W127" s="139"/>
      <c r="X127" s="139"/>
      <c r="Y127" s="139"/>
      <c r="Z127" s="121"/>
    </row>
    <row r="128" spans="1:26" ht="15.75" hidden="1" customHeight="1" x14ac:dyDescent="0.15">
      <c r="A128" s="89"/>
      <c r="B128" s="89"/>
      <c r="C128" s="121"/>
      <c r="D128" s="121"/>
      <c r="E128" s="121"/>
      <c r="F128" s="121"/>
      <c r="G128" s="121"/>
      <c r="H128" s="121"/>
      <c r="I128" s="139"/>
      <c r="J128" s="139"/>
      <c r="K128" s="139"/>
      <c r="L128" s="139"/>
      <c r="M128" s="139"/>
      <c r="N128" s="139"/>
      <c r="O128" s="139"/>
      <c r="P128" s="139"/>
      <c r="Q128" s="161"/>
      <c r="R128" s="139"/>
      <c r="S128" s="139"/>
      <c r="T128" s="139"/>
      <c r="U128" s="139"/>
      <c r="V128" s="139"/>
      <c r="W128" s="139"/>
      <c r="X128" s="139"/>
      <c r="Y128" s="139"/>
      <c r="Z128" s="121"/>
    </row>
    <row r="129" spans="1:26" ht="15.75" hidden="1" customHeight="1" x14ac:dyDescent="0.15">
      <c r="A129" s="89"/>
      <c r="B129" s="89"/>
      <c r="C129" s="121"/>
      <c r="D129" s="121"/>
      <c r="E129" s="121"/>
      <c r="F129" s="121"/>
      <c r="G129" s="121"/>
      <c r="H129" s="121"/>
      <c r="I129" s="139"/>
      <c r="J129" s="139"/>
      <c r="K129" s="139"/>
      <c r="L129" s="139"/>
      <c r="M129" s="139"/>
      <c r="N129" s="139"/>
      <c r="O129" s="139"/>
      <c r="P129" s="139"/>
      <c r="Q129" s="161"/>
      <c r="R129" s="139"/>
      <c r="S129" s="139"/>
      <c r="T129" s="139"/>
      <c r="U129" s="139"/>
      <c r="V129" s="139"/>
      <c r="W129" s="139"/>
      <c r="X129" s="139"/>
      <c r="Y129" s="139"/>
      <c r="Z129" s="121"/>
    </row>
    <row r="130" spans="1:26" ht="15.75" hidden="1" customHeight="1" x14ac:dyDescent="0.15">
      <c r="A130" s="89"/>
      <c r="B130" s="89"/>
      <c r="C130" s="121"/>
      <c r="D130" s="121"/>
      <c r="E130" s="121"/>
      <c r="F130" s="121"/>
      <c r="G130" s="121"/>
      <c r="H130" s="121"/>
      <c r="I130" s="139"/>
      <c r="J130" s="139"/>
      <c r="K130" s="139"/>
      <c r="L130" s="139"/>
      <c r="M130" s="139"/>
      <c r="N130" s="139"/>
      <c r="O130" s="139"/>
      <c r="P130" s="139"/>
      <c r="Q130" s="161"/>
      <c r="R130" s="139"/>
      <c r="S130" s="139"/>
      <c r="T130" s="139"/>
      <c r="U130" s="139"/>
      <c r="V130" s="139"/>
      <c r="W130" s="139"/>
      <c r="X130" s="139"/>
      <c r="Y130" s="139"/>
      <c r="Z130" s="121"/>
    </row>
    <row r="131" spans="1:26" ht="15.75" hidden="1" customHeight="1" x14ac:dyDescent="0.15">
      <c r="A131" s="89"/>
      <c r="B131" s="89"/>
      <c r="C131" s="121"/>
      <c r="D131" s="121"/>
      <c r="E131" s="121"/>
      <c r="F131" s="121"/>
      <c r="G131" s="121"/>
      <c r="H131" s="121"/>
      <c r="I131" s="139"/>
      <c r="J131" s="139"/>
      <c r="K131" s="139"/>
      <c r="L131" s="139"/>
      <c r="M131" s="139"/>
      <c r="N131" s="139"/>
      <c r="O131" s="139"/>
      <c r="P131" s="139"/>
      <c r="Q131" s="161"/>
      <c r="R131" s="139"/>
      <c r="S131" s="139"/>
      <c r="T131" s="139"/>
      <c r="U131" s="139"/>
      <c r="V131" s="139"/>
      <c r="W131" s="139"/>
      <c r="X131" s="139"/>
      <c r="Y131" s="139"/>
      <c r="Z131" s="121"/>
    </row>
    <row r="132" spans="1:26" ht="15.75" hidden="1" customHeight="1" x14ac:dyDescent="0.15">
      <c r="A132" s="89"/>
      <c r="B132" s="89"/>
      <c r="C132" s="121"/>
      <c r="D132" s="121"/>
      <c r="E132" s="121"/>
      <c r="F132" s="121"/>
      <c r="G132" s="121"/>
      <c r="H132" s="121"/>
      <c r="I132" s="139"/>
      <c r="J132" s="139"/>
      <c r="K132" s="139"/>
      <c r="L132" s="139"/>
      <c r="M132" s="139"/>
      <c r="N132" s="139"/>
      <c r="O132" s="139"/>
      <c r="P132" s="139"/>
      <c r="Q132" s="161"/>
      <c r="R132" s="139"/>
      <c r="S132" s="139"/>
      <c r="T132" s="139"/>
      <c r="U132" s="139"/>
      <c r="V132" s="139"/>
      <c r="W132" s="139"/>
      <c r="X132" s="139"/>
      <c r="Y132" s="139"/>
      <c r="Z132" s="121"/>
    </row>
    <row r="133" spans="1:26" ht="15.75" hidden="1" customHeight="1" x14ac:dyDescent="0.15">
      <c r="A133" s="89"/>
      <c r="B133" s="89"/>
      <c r="C133" s="121"/>
      <c r="D133" s="121"/>
      <c r="E133" s="121"/>
      <c r="F133" s="121"/>
      <c r="G133" s="121"/>
      <c r="H133" s="121"/>
      <c r="I133" s="139"/>
      <c r="J133" s="139"/>
      <c r="K133" s="139"/>
      <c r="L133" s="139"/>
      <c r="M133" s="139"/>
      <c r="N133" s="139"/>
      <c r="O133" s="139"/>
      <c r="P133" s="139"/>
      <c r="Q133" s="161"/>
      <c r="R133" s="139"/>
      <c r="S133" s="139"/>
      <c r="T133" s="139"/>
      <c r="U133" s="139"/>
      <c r="V133" s="139"/>
      <c r="W133" s="139"/>
      <c r="X133" s="139"/>
      <c r="Y133" s="139"/>
      <c r="Z133" s="121"/>
    </row>
    <row r="134" spans="1:26" ht="15.75" hidden="1" customHeight="1" x14ac:dyDescent="0.15">
      <c r="A134" s="89"/>
      <c r="B134" s="89"/>
      <c r="C134" s="121"/>
      <c r="D134" s="121"/>
      <c r="E134" s="121"/>
      <c r="F134" s="121"/>
      <c r="G134" s="121"/>
      <c r="H134" s="121"/>
      <c r="I134" s="139"/>
      <c r="J134" s="139"/>
      <c r="K134" s="139"/>
      <c r="L134" s="139"/>
      <c r="M134" s="139"/>
      <c r="N134" s="139"/>
      <c r="O134" s="139"/>
      <c r="P134" s="139"/>
      <c r="Q134" s="161"/>
      <c r="R134" s="139"/>
      <c r="S134" s="139"/>
      <c r="T134" s="139"/>
      <c r="U134" s="139"/>
      <c r="V134" s="139"/>
      <c r="W134" s="139"/>
      <c r="X134" s="139"/>
      <c r="Y134" s="139"/>
      <c r="Z134" s="121"/>
    </row>
    <row r="135" spans="1:26" ht="15.75" hidden="1" customHeight="1" x14ac:dyDescent="0.15">
      <c r="A135" s="89"/>
      <c r="B135" s="89"/>
      <c r="C135" s="121"/>
      <c r="D135" s="121"/>
      <c r="E135" s="121"/>
      <c r="F135" s="121"/>
      <c r="G135" s="121"/>
      <c r="H135" s="121"/>
      <c r="I135" s="139"/>
      <c r="J135" s="139"/>
      <c r="K135" s="139"/>
      <c r="L135" s="139"/>
      <c r="M135" s="139"/>
      <c r="N135" s="139"/>
      <c r="O135" s="139"/>
      <c r="P135" s="139"/>
      <c r="Q135" s="161"/>
      <c r="R135" s="139"/>
      <c r="S135" s="139"/>
      <c r="T135" s="139"/>
      <c r="U135" s="139"/>
      <c r="V135" s="139"/>
      <c r="W135" s="139"/>
      <c r="X135" s="139"/>
      <c r="Y135" s="139"/>
      <c r="Z135" s="121"/>
    </row>
    <row r="136" spans="1:26" ht="15.75" hidden="1" customHeight="1" x14ac:dyDescent="0.15">
      <c r="A136" s="89"/>
      <c r="B136" s="89"/>
      <c r="C136" s="121"/>
      <c r="D136" s="121"/>
      <c r="E136" s="121"/>
      <c r="F136" s="121"/>
      <c r="G136" s="121"/>
      <c r="H136" s="121"/>
      <c r="I136" s="139"/>
      <c r="J136" s="139"/>
      <c r="K136" s="139"/>
      <c r="L136" s="139"/>
      <c r="M136" s="139"/>
      <c r="N136" s="139"/>
      <c r="O136" s="139"/>
      <c r="P136" s="139"/>
      <c r="Q136" s="161"/>
      <c r="R136" s="139"/>
      <c r="S136" s="139"/>
      <c r="T136" s="139"/>
      <c r="U136" s="139"/>
      <c r="V136" s="139"/>
      <c r="W136" s="139"/>
      <c r="X136" s="139"/>
      <c r="Y136" s="139"/>
      <c r="Z136" s="121"/>
    </row>
    <row r="137" spans="1:26" ht="15.75" hidden="1" customHeight="1" x14ac:dyDescent="0.15">
      <c r="A137" s="89"/>
      <c r="B137" s="89"/>
      <c r="C137" s="121"/>
      <c r="D137" s="121"/>
      <c r="E137" s="121"/>
      <c r="F137" s="121"/>
      <c r="G137" s="121"/>
      <c r="H137" s="121"/>
      <c r="I137" s="139"/>
      <c r="J137" s="139"/>
      <c r="K137" s="139"/>
      <c r="L137" s="139"/>
      <c r="M137" s="139"/>
      <c r="N137" s="139"/>
      <c r="O137" s="139"/>
      <c r="P137" s="139"/>
      <c r="Q137" s="161"/>
      <c r="R137" s="139"/>
      <c r="S137" s="139"/>
      <c r="T137" s="139"/>
      <c r="U137" s="139"/>
      <c r="V137" s="139"/>
      <c r="W137" s="139"/>
      <c r="X137" s="139"/>
      <c r="Y137" s="139"/>
      <c r="Z137" s="121"/>
    </row>
    <row r="138" spans="1:26" ht="15.75" hidden="1" customHeight="1" x14ac:dyDescent="0.15">
      <c r="A138" s="89"/>
      <c r="B138" s="89"/>
      <c r="C138" s="121"/>
      <c r="D138" s="121"/>
      <c r="E138" s="121"/>
      <c r="F138" s="121"/>
      <c r="G138" s="121"/>
      <c r="H138" s="121"/>
      <c r="I138" s="139"/>
      <c r="J138" s="139"/>
      <c r="K138" s="139"/>
      <c r="L138" s="139"/>
      <c r="M138" s="139"/>
      <c r="N138" s="139"/>
      <c r="O138" s="139"/>
      <c r="P138" s="139"/>
      <c r="Q138" s="161"/>
      <c r="R138" s="139"/>
      <c r="S138" s="139"/>
      <c r="T138" s="139"/>
      <c r="U138" s="139"/>
      <c r="V138" s="139"/>
      <c r="W138" s="139"/>
      <c r="X138" s="139"/>
      <c r="Y138" s="139"/>
      <c r="Z138" s="121"/>
    </row>
    <row r="139" spans="1:26" ht="15.75" hidden="1" customHeight="1" x14ac:dyDescent="0.15">
      <c r="A139" s="89"/>
      <c r="B139" s="89"/>
      <c r="C139" s="121"/>
      <c r="D139" s="121"/>
      <c r="E139" s="121"/>
      <c r="F139" s="121"/>
      <c r="G139" s="121"/>
      <c r="H139" s="121"/>
      <c r="I139" s="139"/>
      <c r="J139" s="139"/>
      <c r="K139" s="139"/>
      <c r="L139" s="139"/>
      <c r="M139" s="139"/>
      <c r="N139" s="139"/>
      <c r="O139" s="139"/>
      <c r="P139" s="139"/>
      <c r="Q139" s="161"/>
      <c r="R139" s="139"/>
      <c r="S139" s="139"/>
      <c r="T139" s="139"/>
      <c r="U139" s="139"/>
      <c r="V139" s="139"/>
      <c r="W139" s="139"/>
      <c r="X139" s="139"/>
      <c r="Y139" s="139"/>
      <c r="Z139" s="121"/>
    </row>
    <row r="140" spans="1:26" ht="15.75" hidden="1" customHeight="1" x14ac:dyDescent="0.15">
      <c r="A140" s="89"/>
      <c r="B140" s="89"/>
      <c r="C140" s="121"/>
      <c r="D140" s="121"/>
      <c r="E140" s="121"/>
      <c r="F140" s="121"/>
      <c r="G140" s="121"/>
      <c r="H140" s="121"/>
      <c r="I140" s="139"/>
      <c r="J140" s="139"/>
      <c r="K140" s="139"/>
      <c r="L140" s="139"/>
      <c r="M140" s="139"/>
      <c r="N140" s="139"/>
      <c r="O140" s="139"/>
      <c r="P140" s="139"/>
      <c r="Q140" s="161"/>
      <c r="R140" s="139"/>
      <c r="S140" s="139"/>
      <c r="T140" s="139"/>
      <c r="U140" s="139"/>
      <c r="V140" s="139"/>
      <c r="W140" s="139"/>
      <c r="X140" s="139"/>
      <c r="Y140" s="139"/>
      <c r="Z140" s="121"/>
    </row>
    <row r="141" spans="1:26" ht="15.75" hidden="1" customHeight="1" x14ac:dyDescent="0.15">
      <c r="A141" s="89"/>
      <c r="B141" s="89"/>
      <c r="C141" s="121"/>
      <c r="D141" s="121"/>
      <c r="E141" s="121"/>
      <c r="F141" s="121"/>
      <c r="G141" s="121"/>
      <c r="H141" s="121"/>
      <c r="I141" s="139"/>
      <c r="J141" s="139"/>
      <c r="K141" s="139"/>
      <c r="L141" s="139"/>
      <c r="M141" s="139"/>
      <c r="N141" s="139"/>
      <c r="O141" s="139"/>
      <c r="P141" s="139"/>
      <c r="Q141" s="161"/>
      <c r="R141" s="139"/>
      <c r="S141" s="139"/>
      <c r="T141" s="139"/>
      <c r="U141" s="139"/>
      <c r="V141" s="139"/>
      <c r="W141" s="139"/>
      <c r="X141" s="139"/>
      <c r="Y141" s="139"/>
      <c r="Z141" s="121"/>
    </row>
    <row r="142" spans="1:26" ht="15.75" hidden="1" customHeight="1" x14ac:dyDescent="0.15">
      <c r="A142" s="89"/>
      <c r="B142" s="89"/>
      <c r="C142" s="121"/>
      <c r="D142" s="121"/>
      <c r="E142" s="121"/>
      <c r="F142" s="121"/>
      <c r="G142" s="121"/>
      <c r="H142" s="121"/>
      <c r="I142" s="139"/>
      <c r="J142" s="139"/>
      <c r="K142" s="139"/>
      <c r="L142" s="139"/>
      <c r="M142" s="139"/>
      <c r="N142" s="139"/>
      <c r="O142" s="139"/>
      <c r="P142" s="139"/>
      <c r="Q142" s="161"/>
      <c r="R142" s="139"/>
      <c r="S142" s="139"/>
      <c r="T142" s="139"/>
      <c r="U142" s="139"/>
      <c r="V142" s="139"/>
      <c r="W142" s="139"/>
      <c r="X142" s="139"/>
      <c r="Y142" s="139"/>
      <c r="Z142" s="121"/>
    </row>
    <row r="143" spans="1:26" ht="15.75" hidden="1" customHeight="1" x14ac:dyDescent="0.15">
      <c r="A143" s="89"/>
      <c r="B143" s="89"/>
      <c r="C143" s="121"/>
      <c r="D143" s="121"/>
      <c r="E143" s="121"/>
      <c r="F143" s="121"/>
      <c r="G143" s="121"/>
      <c r="H143" s="121"/>
      <c r="I143" s="139"/>
      <c r="J143" s="139"/>
      <c r="K143" s="139"/>
      <c r="L143" s="139"/>
      <c r="M143" s="139"/>
      <c r="N143" s="139"/>
      <c r="O143" s="139"/>
      <c r="P143" s="139"/>
      <c r="Q143" s="161"/>
      <c r="R143" s="139"/>
      <c r="S143" s="139"/>
      <c r="T143" s="139"/>
      <c r="U143" s="139"/>
      <c r="V143" s="139"/>
      <c r="W143" s="139"/>
      <c r="X143" s="139"/>
      <c r="Y143" s="139"/>
      <c r="Z143" s="121"/>
    </row>
    <row r="144" spans="1:26" ht="15.75" hidden="1" customHeight="1" x14ac:dyDescent="0.15">
      <c r="A144" s="89"/>
      <c r="B144" s="89"/>
      <c r="C144" s="121"/>
      <c r="D144" s="121"/>
      <c r="E144" s="121"/>
      <c r="F144" s="121"/>
      <c r="G144" s="121"/>
      <c r="H144" s="121"/>
      <c r="I144" s="139"/>
      <c r="J144" s="139"/>
      <c r="K144" s="139"/>
      <c r="L144" s="139"/>
      <c r="M144" s="139"/>
      <c r="N144" s="139"/>
      <c r="O144" s="139"/>
      <c r="P144" s="139"/>
      <c r="Q144" s="161"/>
      <c r="R144" s="139"/>
      <c r="S144" s="139"/>
      <c r="T144" s="139"/>
      <c r="U144" s="139"/>
      <c r="V144" s="139"/>
      <c r="W144" s="139"/>
      <c r="X144" s="139"/>
      <c r="Y144" s="139"/>
      <c r="Z144" s="121"/>
    </row>
    <row r="145" spans="1:26" ht="20.100000000000001" customHeight="1" x14ac:dyDescent="0.15">
      <c r="A145" s="89"/>
      <c r="B145" s="89"/>
      <c r="C145" s="121"/>
      <c r="D145" s="121"/>
      <c r="E145" s="121"/>
      <c r="F145" s="121"/>
      <c r="G145" s="121"/>
      <c r="H145" s="121"/>
      <c r="I145" s="139"/>
      <c r="J145" s="121"/>
      <c r="K145" s="121"/>
      <c r="L145" s="121"/>
      <c r="M145" s="121"/>
      <c r="N145" s="121"/>
      <c r="O145" s="121"/>
      <c r="P145" s="121"/>
      <c r="Q145" s="162"/>
      <c r="R145" s="121"/>
      <c r="S145" s="121"/>
      <c r="T145" s="121"/>
      <c r="U145" s="121"/>
      <c r="V145" s="121"/>
      <c r="W145" s="121"/>
      <c r="X145" s="121"/>
      <c r="Y145" s="121"/>
      <c r="Z145" s="121"/>
    </row>
    <row r="146" spans="1:26" ht="20.100000000000001" customHeight="1" x14ac:dyDescent="0.15">
      <c r="A146" s="89"/>
      <c r="B146" s="89"/>
      <c r="C146" s="108" t="s">
        <v>56</v>
      </c>
      <c r="D146" s="109"/>
      <c r="E146" s="109"/>
      <c r="F146" s="109"/>
      <c r="G146" s="109"/>
      <c r="H146" s="110"/>
      <c r="I146" s="140"/>
      <c r="K146" s="140"/>
    </row>
    <row r="147" spans="1:26" ht="20.100000000000001" customHeight="1" x14ac:dyDescent="0.15">
      <c r="A147" s="89"/>
      <c r="B147" s="89"/>
      <c r="C147" s="111"/>
      <c r="D147" s="112"/>
      <c r="E147" s="112"/>
      <c r="F147" s="112"/>
      <c r="G147" s="112"/>
      <c r="H147" s="112"/>
      <c r="I147" s="113"/>
      <c r="J147" s="113"/>
      <c r="K147" s="113"/>
      <c r="L147" s="113"/>
      <c r="M147" s="113"/>
      <c r="N147" s="113"/>
      <c r="O147" s="113"/>
      <c r="P147" s="113"/>
      <c r="Q147" s="113"/>
      <c r="R147" s="113"/>
      <c r="S147" s="113"/>
      <c r="T147" s="113"/>
      <c r="U147" s="113"/>
      <c r="V147" s="113"/>
      <c r="W147" s="113"/>
      <c r="X147" s="113"/>
      <c r="Y147" s="113"/>
      <c r="Z147" s="114"/>
    </row>
    <row r="148" spans="1:26" ht="20.100000000000001" customHeight="1" x14ac:dyDescent="0.15">
      <c r="A148" s="89"/>
      <c r="B148" s="89"/>
      <c r="C148" s="111"/>
      <c r="D148" s="163" t="s">
        <v>57</v>
      </c>
      <c r="E148" s="141"/>
      <c r="F148" s="141"/>
      <c r="G148" s="141"/>
      <c r="H148" s="141"/>
      <c r="I148" s="141"/>
      <c r="J148" s="141"/>
      <c r="K148" s="141"/>
      <c r="L148" s="141"/>
      <c r="M148" s="141"/>
      <c r="N148" s="141"/>
      <c r="O148" s="141"/>
      <c r="P148" s="141"/>
      <c r="Q148" s="141"/>
      <c r="R148" s="141"/>
      <c r="S148" s="141"/>
      <c r="T148" s="141"/>
      <c r="U148" s="141"/>
      <c r="V148" s="141"/>
      <c r="W148" s="141"/>
      <c r="X148" s="122"/>
      <c r="Y148" s="121"/>
      <c r="Z148" s="120"/>
    </row>
    <row r="149" spans="1:26" ht="20.100000000000001" customHeight="1" x14ac:dyDescent="0.15">
      <c r="A149" s="89">
        <f>IF(AND($I149&lt;&gt;"しない", $I149&lt;&gt;"する"), 1001, 0)</f>
        <v>0</v>
      </c>
      <c r="B149" s="89"/>
      <c r="C149" s="115"/>
      <c r="D149" s="116">
        <v>1</v>
      </c>
      <c r="E149" s="121" t="s">
        <v>30</v>
      </c>
      <c r="F149" s="121"/>
      <c r="G149" s="121"/>
      <c r="H149" s="121"/>
      <c r="I149" s="72" t="s">
        <v>31</v>
      </c>
      <c r="J149" s="73"/>
      <c r="K149" s="73"/>
      <c r="L149" s="73"/>
      <c r="M149" s="73"/>
      <c r="N149" s="121"/>
      <c r="O149" s="121"/>
      <c r="P149" s="121"/>
      <c r="Q149" s="121"/>
      <c r="R149" s="121"/>
      <c r="S149" s="121"/>
      <c r="T149" s="121"/>
      <c r="U149" s="121"/>
      <c r="Z149" s="164"/>
    </row>
    <row r="150" spans="1:26" ht="20.100000000000001" customHeight="1" x14ac:dyDescent="0.15">
      <c r="A150" s="89"/>
      <c r="B150" s="89"/>
      <c r="C150" s="124"/>
      <c r="D150" s="121"/>
      <c r="E150" s="121"/>
      <c r="F150" s="121"/>
      <c r="G150" s="121"/>
      <c r="H150" s="121"/>
      <c r="I150" s="165"/>
      <c r="J150" s="123" t="s">
        <v>5</v>
      </c>
      <c r="K150" s="123"/>
      <c r="L150" s="123"/>
      <c r="M150" s="123"/>
      <c r="N150" s="123"/>
      <c r="O150" s="123"/>
      <c r="P150" s="123"/>
      <c r="Q150" s="123"/>
      <c r="R150" s="123"/>
      <c r="S150" s="123"/>
      <c r="T150" s="123"/>
      <c r="U150" s="121"/>
      <c r="Z150" s="164"/>
    </row>
    <row r="151" spans="1:26" ht="20.100000000000001" customHeight="1" x14ac:dyDescent="0.15">
      <c r="A151" s="89">
        <f>IF(AND($I149="する",TRIM($I151)=""), 1001, 0)</f>
        <v>0</v>
      </c>
      <c r="B151" s="89"/>
      <c r="C151" s="115"/>
      <c r="D151" s="116">
        <v>2</v>
      </c>
      <c r="E151" s="92" t="s">
        <v>12</v>
      </c>
      <c r="I151" s="74"/>
      <c r="J151" s="75"/>
      <c r="K151" s="75"/>
      <c r="L151" s="75"/>
      <c r="M151" s="75"/>
      <c r="N151" s="121"/>
      <c r="O151" s="121"/>
      <c r="P151" s="121"/>
      <c r="Q151" s="121"/>
      <c r="R151" s="121"/>
      <c r="S151" s="121"/>
      <c r="T151" s="121"/>
      <c r="U151" s="121"/>
      <c r="V151" s="121"/>
      <c r="W151" s="121"/>
      <c r="X151" s="121"/>
      <c r="Y151" s="121"/>
      <c r="Z151" s="120"/>
    </row>
    <row r="152" spans="1:26" ht="20.100000000000001" customHeight="1" x14ac:dyDescent="0.15">
      <c r="A152" s="89"/>
      <c r="B152" s="89"/>
      <c r="C152" s="115"/>
      <c r="D152" s="116"/>
      <c r="E152" s="121"/>
      <c r="F152" s="121"/>
      <c r="G152" s="121"/>
      <c r="H152" s="121"/>
      <c r="I152" s="118"/>
      <c r="J152" s="123" t="s">
        <v>36</v>
      </c>
      <c r="K152" s="122"/>
      <c r="L152" s="122"/>
      <c r="M152" s="122"/>
      <c r="N152" s="122"/>
      <c r="O152" s="122"/>
      <c r="P152" s="122"/>
      <c r="Q152" s="122"/>
      <c r="R152" s="122"/>
      <c r="S152" s="122"/>
      <c r="T152" s="122"/>
      <c r="U152" s="122"/>
      <c r="V152" s="122"/>
      <c r="W152" s="122"/>
      <c r="X152" s="122"/>
      <c r="Y152" s="122"/>
      <c r="Z152" s="120"/>
    </row>
    <row r="153" spans="1:26" ht="20.100000000000001" customHeight="1" x14ac:dyDescent="0.15">
      <c r="A153" s="89">
        <f>IF(AND($I149="する",TRIM($I153)=""), 1001, 0)</f>
        <v>0</v>
      </c>
      <c r="B153" s="89"/>
      <c r="C153" s="115"/>
      <c r="D153" s="116">
        <v>3</v>
      </c>
      <c r="E153" s="92" t="s">
        <v>41</v>
      </c>
      <c r="I153" s="76"/>
      <c r="J153" s="76"/>
      <c r="K153" s="76"/>
      <c r="L153" s="76"/>
      <c r="M153" s="76"/>
      <c r="N153" s="76"/>
      <c r="O153" s="76"/>
      <c r="P153" s="76"/>
      <c r="Q153" s="77"/>
      <c r="R153" s="76"/>
      <c r="S153" s="76"/>
      <c r="T153" s="76"/>
      <c r="U153" s="76"/>
      <c r="V153" s="76"/>
      <c r="W153" s="76"/>
      <c r="X153" s="76"/>
      <c r="Y153" s="76"/>
      <c r="Z153" s="120"/>
    </row>
    <row r="154" spans="1:26" ht="20.100000000000001" customHeight="1" x14ac:dyDescent="0.15">
      <c r="A154" s="89"/>
      <c r="B154" s="89"/>
      <c r="C154" s="115"/>
      <c r="D154" s="116"/>
      <c r="E154" s="121"/>
      <c r="F154" s="121"/>
      <c r="G154" s="121"/>
      <c r="H154" s="121"/>
      <c r="I154" s="118"/>
      <c r="J154" s="123" t="s">
        <v>13</v>
      </c>
      <c r="K154" s="122"/>
      <c r="L154" s="122"/>
      <c r="M154" s="122"/>
      <c r="N154" s="122"/>
      <c r="O154" s="122"/>
      <c r="P154" s="122"/>
      <c r="Q154" s="122"/>
      <c r="R154" s="122"/>
      <c r="S154" s="122"/>
      <c r="T154" s="122"/>
      <c r="U154" s="122"/>
      <c r="V154" s="122"/>
      <c r="W154" s="122"/>
      <c r="X154" s="122"/>
      <c r="Y154" s="122"/>
      <c r="Z154" s="120"/>
    </row>
    <row r="155" spans="1:26" ht="20.100000000000001" customHeight="1" x14ac:dyDescent="0.15">
      <c r="A155" s="89">
        <f>IF(AND($I149="する",TRIM(I155)=""),1001,0)</f>
        <v>0</v>
      </c>
      <c r="B155" s="89"/>
      <c r="C155" s="115"/>
      <c r="D155" s="116">
        <v>4</v>
      </c>
      <c r="E155" s="92" t="s">
        <v>58</v>
      </c>
      <c r="I155" s="72"/>
      <c r="J155" s="72"/>
      <c r="K155" s="72"/>
      <c r="L155" s="72"/>
      <c r="M155" s="72"/>
      <c r="N155" s="72"/>
      <c r="O155" s="72"/>
      <c r="P155" s="72"/>
      <c r="Q155" s="72"/>
      <c r="R155" s="72"/>
      <c r="S155" s="72"/>
      <c r="T155" s="72"/>
      <c r="U155" s="72"/>
      <c r="V155" s="72"/>
      <c r="W155" s="72"/>
      <c r="X155" s="72"/>
      <c r="Y155" s="72"/>
      <c r="Z155" s="120"/>
    </row>
    <row r="156" spans="1:26" ht="20.100000000000001" customHeight="1" x14ac:dyDescent="0.15">
      <c r="A156" s="89"/>
      <c r="B156" s="89"/>
      <c r="C156" s="115"/>
      <c r="D156" s="116"/>
      <c r="E156" s="121"/>
      <c r="F156" s="121"/>
      <c r="G156" s="121"/>
      <c r="H156" s="121"/>
      <c r="I156" s="127"/>
      <c r="J156" s="123" t="s">
        <v>17</v>
      </c>
      <c r="K156" s="123"/>
      <c r="L156" s="123"/>
      <c r="M156" s="123"/>
      <c r="N156" s="123"/>
      <c r="O156" s="123"/>
      <c r="P156" s="123"/>
      <c r="Q156" s="123"/>
      <c r="R156" s="123"/>
      <c r="S156" s="123"/>
      <c r="T156" s="123"/>
      <c r="U156" s="123"/>
      <c r="V156" s="123"/>
      <c r="W156" s="123"/>
      <c r="X156" s="123"/>
      <c r="Y156" s="123"/>
      <c r="Z156" s="120"/>
    </row>
    <row r="157" spans="1:26" ht="20.100000000000001" customHeight="1" x14ac:dyDescent="0.15">
      <c r="A157" s="89">
        <f>IF(AND($I149="する",TRIM($I157)=""), 1001, 0)</f>
        <v>0</v>
      </c>
      <c r="B157" s="89"/>
      <c r="C157" s="115"/>
      <c r="D157" s="116">
        <v>5</v>
      </c>
      <c r="E157" s="92" t="s">
        <v>59</v>
      </c>
      <c r="I157" s="72"/>
      <c r="J157" s="72"/>
      <c r="K157" s="72"/>
      <c r="L157" s="72"/>
      <c r="M157" s="72"/>
      <c r="N157" s="72"/>
      <c r="O157" s="72"/>
      <c r="P157" s="72"/>
      <c r="Q157" s="72"/>
      <c r="R157" s="72"/>
      <c r="S157" s="72"/>
      <c r="T157" s="72"/>
      <c r="U157" s="72"/>
      <c r="V157" s="72"/>
      <c r="W157" s="72"/>
      <c r="X157" s="72"/>
      <c r="Y157" s="72"/>
      <c r="Z157" s="120"/>
    </row>
    <row r="158" spans="1:26" ht="20.100000000000001" customHeight="1" x14ac:dyDescent="0.15">
      <c r="A158" s="89"/>
      <c r="B158" s="89"/>
      <c r="C158" s="124"/>
      <c r="D158" s="121"/>
      <c r="E158" s="121"/>
      <c r="F158" s="121"/>
      <c r="G158" s="121"/>
      <c r="H158" s="121"/>
      <c r="I158" s="127"/>
      <c r="J158" s="123" t="s">
        <v>19</v>
      </c>
      <c r="K158" s="123"/>
      <c r="L158" s="123"/>
      <c r="M158" s="123"/>
      <c r="N158" s="123"/>
      <c r="O158" s="123"/>
      <c r="P158" s="123"/>
      <c r="Q158" s="123"/>
      <c r="R158" s="123"/>
      <c r="S158" s="123"/>
      <c r="T158" s="123"/>
      <c r="U158" s="123"/>
      <c r="V158" s="123"/>
      <c r="W158" s="123"/>
      <c r="X158" s="123"/>
      <c r="Y158" s="123"/>
      <c r="Z158" s="120"/>
    </row>
    <row r="159" spans="1:26" ht="20.100000000000001" customHeight="1" x14ac:dyDescent="0.15">
      <c r="A159" s="89">
        <f>IF(AND($I149="する",NOT(AND(TRIM($I159)&lt;&gt;"",ISNUMBER(VALUE(SUBSTITUTE($I159,"-",""))),IFERROR(SEARCH("-",$I159),0)&gt;0))),1001,0)</f>
        <v>0</v>
      </c>
      <c r="B159" s="89"/>
      <c r="C159" s="115"/>
      <c r="D159" s="116">
        <v>6</v>
      </c>
      <c r="E159" s="92" t="s">
        <v>20</v>
      </c>
      <c r="I159" s="72"/>
      <c r="J159" s="72"/>
      <c r="K159" s="72"/>
      <c r="L159" s="72"/>
      <c r="M159" s="72"/>
      <c r="Y159" s="122"/>
      <c r="Z159" s="120"/>
    </row>
    <row r="160" spans="1:26" ht="20.100000000000001" customHeight="1" x14ac:dyDescent="0.15">
      <c r="A160" s="89"/>
      <c r="B160" s="89"/>
      <c r="C160" s="124"/>
      <c r="D160" s="121"/>
      <c r="E160" s="121"/>
      <c r="F160" s="121"/>
      <c r="G160" s="121"/>
      <c r="H160" s="121"/>
      <c r="I160" s="118"/>
      <c r="J160" s="123" t="s">
        <v>21</v>
      </c>
      <c r="K160" s="122"/>
      <c r="L160" s="122"/>
      <c r="M160" s="122"/>
      <c r="N160" s="122"/>
      <c r="O160" s="122"/>
      <c r="P160" s="122"/>
      <c r="Q160" s="122"/>
      <c r="R160" s="122"/>
      <c r="S160" s="122"/>
      <c r="T160" s="122"/>
      <c r="U160" s="122"/>
      <c r="V160" s="122"/>
      <c r="W160" s="122"/>
      <c r="X160" s="122"/>
      <c r="Y160" s="122"/>
      <c r="Z160" s="120"/>
    </row>
    <row r="161" spans="1:27" ht="20.100000000000001" customHeight="1" x14ac:dyDescent="0.15">
      <c r="A161" s="89">
        <f>IF(AND($I149="する",AND(TRIM($I161)&lt;&gt;"",NOT(AND(ISNUMBER(VALUE(SUBSTITUTE($I161,"-",""))),IFERROR(SEARCH("-",$I161),0)&gt;0)))),1001,0)</f>
        <v>0</v>
      </c>
      <c r="B161" s="89"/>
      <c r="C161" s="115"/>
      <c r="D161" s="116">
        <v>7</v>
      </c>
      <c r="E161" s="92" t="s">
        <v>22</v>
      </c>
      <c r="I161" s="72"/>
      <c r="J161" s="72"/>
      <c r="K161" s="72"/>
      <c r="L161" s="72"/>
      <c r="M161" s="72"/>
      <c r="N161" s="122"/>
      <c r="O161" s="122"/>
      <c r="P161" s="122"/>
      <c r="Q161" s="122"/>
      <c r="R161" s="122"/>
      <c r="S161" s="122"/>
      <c r="T161" s="122"/>
      <c r="U161" s="122"/>
      <c r="V161" s="122"/>
      <c r="W161" s="122"/>
      <c r="X161" s="122"/>
      <c r="Y161" s="122"/>
      <c r="Z161" s="120"/>
    </row>
    <row r="162" spans="1:27" ht="20.100000000000001" customHeight="1" x14ac:dyDescent="0.15">
      <c r="A162" s="89"/>
      <c r="B162" s="89"/>
      <c r="C162" s="124"/>
      <c r="D162" s="121"/>
      <c r="E162" s="121"/>
      <c r="F162" s="121"/>
      <c r="G162" s="121"/>
      <c r="H162" s="121"/>
      <c r="I162" s="118"/>
      <c r="J162" s="123" t="s">
        <v>21</v>
      </c>
      <c r="K162" s="122"/>
      <c r="L162" s="122"/>
      <c r="M162" s="122"/>
      <c r="N162" s="122"/>
      <c r="O162" s="122"/>
      <c r="P162" s="122"/>
      <c r="Q162" s="122"/>
      <c r="R162" s="122"/>
      <c r="S162" s="122"/>
      <c r="T162" s="122"/>
      <c r="U162" s="122"/>
      <c r="V162" s="122"/>
      <c r="W162" s="122"/>
      <c r="X162" s="122"/>
      <c r="Y162" s="122"/>
      <c r="Z162" s="120"/>
    </row>
    <row r="163" spans="1:27" ht="20.100000000000001" customHeight="1" x14ac:dyDescent="0.15">
      <c r="A163" s="89"/>
      <c r="B163" s="89"/>
      <c r="C163" s="133"/>
      <c r="D163" s="134"/>
      <c r="E163" s="134"/>
      <c r="F163" s="134"/>
      <c r="G163" s="134"/>
      <c r="H163" s="134"/>
      <c r="I163" s="135"/>
      <c r="J163" s="135"/>
      <c r="K163" s="136"/>
      <c r="L163" s="135"/>
      <c r="M163" s="135"/>
      <c r="N163" s="135"/>
      <c r="O163" s="135"/>
      <c r="P163" s="135"/>
      <c r="Q163" s="135"/>
      <c r="R163" s="135"/>
      <c r="S163" s="135"/>
      <c r="T163" s="135"/>
      <c r="U163" s="135"/>
      <c r="V163" s="135"/>
      <c r="W163" s="135"/>
      <c r="X163" s="135"/>
      <c r="Y163" s="166"/>
      <c r="Z163" s="137"/>
      <c r="AA163" s="153"/>
    </row>
    <row r="164" spans="1:27" ht="20.100000000000001" customHeight="1" x14ac:dyDescent="0.15">
      <c r="A164" s="89"/>
      <c r="B164" s="89"/>
      <c r="C164" s="121"/>
      <c r="D164" s="121"/>
      <c r="E164" s="121"/>
      <c r="F164" s="121"/>
      <c r="G164" s="121"/>
      <c r="H164" s="121"/>
      <c r="I164" s="139"/>
      <c r="J164" s="139"/>
      <c r="K164" s="139"/>
      <c r="L164" s="139"/>
      <c r="M164" s="139"/>
      <c r="N164" s="139"/>
      <c r="O164" s="139"/>
      <c r="P164" s="139"/>
      <c r="Q164" s="139"/>
      <c r="R164" s="139"/>
      <c r="S164" s="139"/>
      <c r="T164" s="139"/>
      <c r="U164" s="139"/>
      <c r="V164" s="139"/>
      <c r="W164" s="139"/>
      <c r="X164" s="139"/>
      <c r="Y164" s="167"/>
      <c r="Z164" s="121"/>
      <c r="AA164" s="153"/>
    </row>
    <row r="165" spans="1:27" ht="20.100000000000001" customHeight="1" x14ac:dyDescent="0.15">
      <c r="A165" s="89"/>
      <c r="B165" s="89"/>
      <c r="C165" s="121"/>
      <c r="D165" s="121"/>
      <c r="E165" s="121"/>
      <c r="F165" s="121"/>
      <c r="G165" s="121"/>
      <c r="H165" s="121"/>
      <c r="I165" s="168"/>
      <c r="J165" s="139"/>
      <c r="K165" s="139"/>
      <c r="L165" s="139"/>
      <c r="M165" s="139"/>
      <c r="N165" s="167"/>
      <c r="O165" s="139"/>
      <c r="P165" s="139"/>
      <c r="Q165" s="139"/>
      <c r="R165" s="167"/>
      <c r="S165" s="139"/>
      <c r="T165" s="139"/>
      <c r="U165" s="139"/>
      <c r="V165" s="139"/>
      <c r="W165" s="139"/>
      <c r="X165" s="139"/>
      <c r="Y165" s="139"/>
      <c r="Z165" s="139"/>
      <c r="AA165" s="139"/>
    </row>
    <row r="166" spans="1:27" ht="20.100000000000001" customHeight="1" x14ac:dyDescent="0.15">
      <c r="A166" s="89"/>
      <c r="B166" s="89"/>
      <c r="C166" s="108" t="s">
        <v>3</v>
      </c>
      <c r="D166" s="109"/>
      <c r="E166" s="109"/>
      <c r="F166" s="109"/>
      <c r="G166" s="109"/>
      <c r="H166" s="110"/>
      <c r="I166" s="169"/>
      <c r="J166" s="170"/>
      <c r="K166" s="170"/>
      <c r="L166" s="170"/>
      <c r="M166" s="170"/>
      <c r="N166" s="170"/>
      <c r="O166" s="170"/>
      <c r="P166" s="170"/>
      <c r="Q166" s="170"/>
      <c r="R166" s="170"/>
      <c r="S166" s="170"/>
      <c r="T166" s="170"/>
      <c r="U166" s="170"/>
      <c r="V166" s="170"/>
      <c r="W166" s="170"/>
      <c r="X166" s="170"/>
      <c r="Y166" s="170"/>
      <c r="Z166" s="170"/>
    </row>
    <row r="167" spans="1:27" ht="20.100000000000001" customHeight="1" x14ac:dyDescent="0.15">
      <c r="A167" s="89"/>
      <c r="B167" s="89"/>
      <c r="C167" s="171"/>
      <c r="D167" s="172"/>
      <c r="E167" s="172"/>
      <c r="F167" s="172"/>
      <c r="G167" s="172"/>
      <c r="H167" s="172"/>
      <c r="AA167" s="131"/>
    </row>
    <row r="168" spans="1:27" ht="20.100000000000001" hidden="1" customHeight="1" x14ac:dyDescent="0.15">
      <c r="A168" s="89"/>
      <c r="B168" s="89"/>
      <c r="C168" s="171"/>
      <c r="D168" s="172"/>
      <c r="E168" s="172"/>
      <c r="F168" s="172"/>
      <c r="G168" s="172"/>
      <c r="H168" s="172"/>
      <c r="Z168" s="164"/>
      <c r="AA168" s="131"/>
    </row>
    <row r="169" spans="1:27" ht="20.100000000000001" customHeight="1" x14ac:dyDescent="0.15">
      <c r="A169" s="89">
        <f>IF(TRIM(I169)="",1001,0)</f>
        <v>1001</v>
      </c>
      <c r="B169" s="89"/>
      <c r="C169" s="171"/>
      <c r="D169" s="116">
        <v>1</v>
      </c>
      <c r="E169" s="92" t="s">
        <v>60</v>
      </c>
      <c r="F169" s="172"/>
      <c r="G169" s="172"/>
      <c r="H169" s="172"/>
      <c r="I169" s="72"/>
      <c r="J169" s="78"/>
      <c r="K169" s="78"/>
      <c r="L169" s="78"/>
      <c r="M169" s="78"/>
      <c r="Z169" s="164"/>
    </row>
    <row r="170" spans="1:27" ht="30" customHeight="1" x14ac:dyDescent="0.15">
      <c r="A170" s="89"/>
      <c r="B170" s="89"/>
      <c r="C170" s="171"/>
      <c r="D170" s="172"/>
      <c r="E170" s="172"/>
      <c r="F170" s="172"/>
      <c r="G170" s="172"/>
      <c r="H170" s="172"/>
      <c r="J170" s="173" t="s">
        <v>285</v>
      </c>
      <c r="K170" s="173"/>
      <c r="L170" s="173"/>
      <c r="M170" s="173"/>
      <c r="N170" s="173"/>
      <c r="O170" s="173"/>
      <c r="P170" s="173"/>
      <c r="Q170" s="173"/>
      <c r="R170" s="173"/>
      <c r="S170" s="173"/>
      <c r="T170" s="173"/>
      <c r="U170" s="173"/>
      <c r="V170" s="173"/>
      <c r="W170" s="173"/>
      <c r="X170" s="173"/>
      <c r="Y170" s="173"/>
      <c r="Z170" s="164"/>
    </row>
    <row r="171" spans="1:27" ht="20.100000000000001" customHeight="1" x14ac:dyDescent="0.15">
      <c r="A171" s="89"/>
      <c r="B171" s="89"/>
      <c r="C171" s="115"/>
      <c r="D171" s="116">
        <v>2</v>
      </c>
      <c r="E171" s="92" t="s">
        <v>32</v>
      </c>
      <c r="I171" s="79"/>
      <c r="J171" s="80"/>
      <c r="K171" s="80"/>
      <c r="L171" s="80"/>
      <c r="M171" s="80"/>
      <c r="N171" s="121"/>
      <c r="O171" s="121"/>
      <c r="P171" s="121"/>
      <c r="Q171" s="121"/>
      <c r="R171" s="121"/>
      <c r="S171" s="121"/>
      <c r="T171" s="121"/>
      <c r="U171" s="121"/>
      <c r="V171" s="121"/>
      <c r="W171" s="121"/>
      <c r="X171" s="121"/>
      <c r="Y171" s="121"/>
      <c r="Z171" s="120"/>
    </row>
    <row r="172" spans="1:27" ht="20.100000000000001" customHeight="1" x14ac:dyDescent="0.15">
      <c r="A172" s="89"/>
      <c r="B172" s="89"/>
      <c r="C172" s="171"/>
      <c r="D172" s="172"/>
      <c r="E172" s="172"/>
      <c r="F172" s="172"/>
      <c r="G172" s="172"/>
      <c r="H172" s="172"/>
      <c r="J172" s="174" t="str">
        <f>_xlfn.SINGLE(日付例)&amp;"　年月日を入力してください。創業日が1900/3/31以前の場合は、入力不要です。"</f>
        <v>例)2025/4/1、R7/4/1　年月日を入力してください。創業日が1900/3/31以前の場合は、入力不要です。</v>
      </c>
      <c r="Z172" s="164"/>
    </row>
    <row r="173" spans="1:27" ht="20.100000000000001" customHeight="1" x14ac:dyDescent="0.15">
      <c r="A173" s="89"/>
      <c r="B173" s="89"/>
      <c r="C173" s="115"/>
      <c r="D173" s="116">
        <v>3</v>
      </c>
      <c r="E173" s="92" t="s">
        <v>62</v>
      </c>
      <c r="I173" s="79"/>
      <c r="J173" s="80"/>
      <c r="K173" s="80"/>
      <c r="L173" s="80"/>
      <c r="M173" s="80"/>
      <c r="N173" s="121"/>
      <c r="O173" s="121"/>
      <c r="P173" s="121"/>
      <c r="Q173" s="121"/>
      <c r="R173" s="121"/>
      <c r="S173" s="121"/>
      <c r="T173" s="121"/>
      <c r="U173" s="121"/>
      <c r="V173" s="121"/>
      <c r="W173" s="121"/>
      <c r="X173" s="121"/>
      <c r="Y173" s="121"/>
      <c r="Z173" s="120"/>
    </row>
    <row r="174" spans="1:27" ht="20.100000000000001" customHeight="1" x14ac:dyDescent="0.15">
      <c r="A174" s="89"/>
      <c r="B174" s="89"/>
      <c r="C174" s="171"/>
      <c r="D174" s="172"/>
      <c r="E174" s="172"/>
      <c r="F174" s="172"/>
      <c r="G174" s="172"/>
      <c r="H174" s="172"/>
      <c r="J174" s="174" t="str">
        <f>_xlfn.SINGLE(日付例)&amp;"　年月日を入力してください。"</f>
        <v>例)2025/4/1、R7/4/1　年月日を入力してください。</v>
      </c>
      <c r="Z174" s="164"/>
    </row>
    <row r="175" spans="1:27" ht="20.100000000000001" customHeight="1" x14ac:dyDescent="0.15">
      <c r="A175" s="89">
        <f>IF(TRIM(I175)="",1001,0)</f>
        <v>1001</v>
      </c>
      <c r="B175" s="89"/>
      <c r="C175" s="115"/>
      <c r="D175" s="116">
        <v>4</v>
      </c>
      <c r="E175" s="92" t="s">
        <v>0</v>
      </c>
      <c r="I175" s="81"/>
      <c r="J175" s="81"/>
      <c r="K175" s="81"/>
      <c r="L175" s="81"/>
      <c r="M175" s="81"/>
      <c r="N175" s="121" t="s">
        <v>8</v>
      </c>
      <c r="O175" s="121"/>
      <c r="P175" s="121"/>
      <c r="Q175" s="121"/>
      <c r="R175" s="121"/>
      <c r="S175" s="121"/>
      <c r="T175" s="121"/>
      <c r="U175" s="121"/>
      <c r="V175" s="121"/>
      <c r="W175" s="121"/>
      <c r="X175" s="121"/>
      <c r="Y175" s="121"/>
      <c r="Z175" s="120"/>
    </row>
    <row r="176" spans="1:27" ht="20.100000000000001" customHeight="1" x14ac:dyDescent="0.15">
      <c r="A176" s="89"/>
      <c r="B176" s="89"/>
      <c r="C176" s="124"/>
      <c r="D176" s="121"/>
      <c r="E176" s="121"/>
      <c r="F176" s="121"/>
      <c r="G176" s="121"/>
      <c r="H176" s="121"/>
      <c r="I176" s="118"/>
      <c r="J176" s="142" t="s">
        <v>63</v>
      </c>
      <c r="K176" s="143"/>
      <c r="L176" s="143"/>
      <c r="M176" s="143"/>
      <c r="N176" s="143"/>
      <c r="O176" s="143"/>
      <c r="P176" s="143"/>
      <c r="Q176" s="143"/>
      <c r="R176" s="143"/>
      <c r="S176" s="143"/>
      <c r="T176" s="143"/>
      <c r="U176" s="143"/>
      <c r="V176" s="143"/>
      <c r="W176" s="143"/>
      <c r="X176" s="143"/>
      <c r="Y176" s="143"/>
      <c r="Z176" s="120"/>
    </row>
    <row r="177" spans="1:27" ht="20.100000000000001" customHeight="1" x14ac:dyDescent="0.15">
      <c r="A177" s="89">
        <f>IF(TRIM(I177)="",1001,0)</f>
        <v>1001</v>
      </c>
      <c r="B177" s="89"/>
      <c r="C177" s="115"/>
      <c r="D177" s="116">
        <v>5</v>
      </c>
      <c r="E177" s="121" t="s">
        <v>9</v>
      </c>
      <c r="F177" s="112"/>
      <c r="G177" s="112"/>
      <c r="H177" s="112"/>
      <c r="I177" s="81"/>
      <c r="J177" s="82"/>
      <c r="K177" s="82"/>
      <c r="L177" s="82"/>
      <c r="M177" s="82"/>
      <c r="N177" s="92" t="s">
        <v>64</v>
      </c>
      <c r="Y177" s="121"/>
      <c r="Z177" s="164"/>
    </row>
    <row r="178" spans="1:27" ht="39.950000000000003" customHeight="1" x14ac:dyDescent="0.15">
      <c r="A178" s="89"/>
      <c r="B178" s="89"/>
      <c r="C178" s="115"/>
      <c r="D178" s="116"/>
      <c r="E178" s="121"/>
      <c r="F178" s="112"/>
      <c r="G178" s="112"/>
      <c r="H178" s="112"/>
      <c r="I178" s="175"/>
      <c r="J178" s="176" t="s">
        <v>286</v>
      </c>
      <c r="K178" s="176"/>
      <c r="L178" s="176"/>
      <c r="M178" s="176"/>
      <c r="N178" s="176"/>
      <c r="O178" s="176"/>
      <c r="P178" s="176"/>
      <c r="Q178" s="176"/>
      <c r="R178" s="176"/>
      <c r="S178" s="176"/>
      <c r="T178" s="176"/>
      <c r="U178" s="176"/>
      <c r="V178" s="176"/>
      <c r="W178" s="176"/>
      <c r="X178" s="176"/>
      <c r="Y178" s="176"/>
      <c r="Z178" s="164"/>
    </row>
    <row r="179" spans="1:27" ht="20.100000000000001" customHeight="1" x14ac:dyDescent="0.15">
      <c r="A179" s="89"/>
      <c r="B179" s="89"/>
      <c r="C179" s="115"/>
      <c r="D179" s="116">
        <v>6</v>
      </c>
      <c r="E179" s="121" t="s">
        <v>65</v>
      </c>
      <c r="F179" s="112"/>
      <c r="G179" s="112"/>
      <c r="H179" s="112"/>
      <c r="I179" s="175"/>
      <c r="J179" s="175"/>
      <c r="K179" s="175"/>
      <c r="L179" s="175"/>
      <c r="M179" s="175"/>
      <c r="Y179" s="121"/>
      <c r="Z179" s="164"/>
    </row>
    <row r="180" spans="1:27" ht="20.100000000000001" customHeight="1" x14ac:dyDescent="0.15">
      <c r="A180" s="89">
        <f>IF(TRIM(I180)="",1001,0)</f>
        <v>1001</v>
      </c>
      <c r="B180" s="89"/>
      <c r="C180" s="115"/>
      <c r="D180" s="116"/>
      <c r="E180" s="177" t="s">
        <v>66</v>
      </c>
      <c r="F180" s="178"/>
      <c r="G180" s="178"/>
      <c r="H180" s="179"/>
      <c r="I180" s="66"/>
      <c r="J180" s="85"/>
      <c r="K180" s="85"/>
      <c r="L180" s="85"/>
      <c r="M180" s="86"/>
      <c r="N180" s="92" t="s">
        <v>64</v>
      </c>
      <c r="Y180" s="121"/>
      <c r="Z180" s="164"/>
    </row>
    <row r="181" spans="1:27" ht="20.100000000000001" customHeight="1" x14ac:dyDescent="0.15">
      <c r="A181" s="89">
        <f>IF(TRIM(I181)="",1001,0)</f>
        <v>1001</v>
      </c>
      <c r="B181" s="89"/>
      <c r="C181" s="115"/>
      <c r="D181" s="116"/>
      <c r="E181" s="180" t="s">
        <v>67</v>
      </c>
      <c r="F181" s="181"/>
      <c r="G181" s="181"/>
      <c r="H181" s="182"/>
      <c r="I181" s="69"/>
      <c r="J181" s="87"/>
      <c r="K181" s="87"/>
      <c r="L181" s="87"/>
      <c r="M181" s="88"/>
      <c r="N181" s="92" t="s">
        <v>64</v>
      </c>
      <c r="Y181" s="121"/>
      <c r="Z181" s="164"/>
    </row>
    <row r="182" spans="1:27" ht="39.950000000000003" customHeight="1" x14ac:dyDescent="0.15">
      <c r="A182" s="89"/>
      <c r="B182" s="89"/>
      <c r="C182" s="115"/>
      <c r="D182" s="116"/>
      <c r="E182" s="121"/>
      <c r="F182" s="112"/>
      <c r="G182" s="112"/>
      <c r="H182" s="112"/>
      <c r="I182" s="121"/>
      <c r="J182" s="176" t="s">
        <v>286</v>
      </c>
      <c r="K182" s="176"/>
      <c r="L182" s="176"/>
      <c r="M182" s="176"/>
      <c r="N182" s="176"/>
      <c r="O182" s="176"/>
      <c r="P182" s="176"/>
      <c r="Q182" s="176"/>
      <c r="R182" s="176"/>
      <c r="S182" s="176"/>
      <c r="T182" s="176"/>
      <c r="U182" s="176"/>
      <c r="V182" s="176"/>
      <c r="W182" s="176"/>
      <c r="X182" s="176"/>
      <c r="Y182" s="176"/>
      <c r="Z182" s="164"/>
    </row>
    <row r="183" spans="1:27" ht="20.100000000000001" customHeight="1" x14ac:dyDescent="0.15">
      <c r="A183" s="89"/>
      <c r="B183" s="89"/>
      <c r="C183" s="115"/>
      <c r="D183" s="116">
        <v>7</v>
      </c>
      <c r="E183" s="121" t="s">
        <v>68</v>
      </c>
      <c r="F183" s="112"/>
      <c r="G183" s="112"/>
      <c r="H183" s="112"/>
      <c r="I183" s="175"/>
      <c r="J183" s="175"/>
      <c r="K183" s="175"/>
      <c r="L183" s="175"/>
      <c r="M183" s="175"/>
      <c r="Y183" s="121"/>
      <c r="Z183" s="164"/>
    </row>
    <row r="184" spans="1:27" ht="30" customHeight="1" x14ac:dyDescent="0.15">
      <c r="A184" s="89">
        <f>IF(TRIM(I184)="",1001,0)</f>
        <v>1001</v>
      </c>
      <c r="B184" s="89"/>
      <c r="C184" s="115"/>
      <c r="D184" s="116"/>
      <c r="E184" s="183" t="s">
        <v>69</v>
      </c>
      <c r="F184" s="184"/>
      <c r="G184" s="184"/>
      <c r="H184" s="184"/>
      <c r="I184" s="66"/>
      <c r="J184" s="67"/>
      <c r="K184" s="67"/>
      <c r="L184" s="67"/>
      <c r="M184" s="68"/>
      <c r="Y184" s="121"/>
      <c r="Z184" s="164"/>
    </row>
    <row r="185" spans="1:27" ht="20.100000000000001" customHeight="1" x14ac:dyDescent="0.15">
      <c r="A185" s="89">
        <f>IF(TRIM(I185)="",1001,0)</f>
        <v>1001</v>
      </c>
      <c r="B185" s="89"/>
      <c r="C185" s="115"/>
      <c r="D185" s="116"/>
      <c r="E185" s="185" t="s">
        <v>70</v>
      </c>
      <c r="F185" s="186"/>
      <c r="G185" s="186"/>
      <c r="H185" s="186"/>
      <c r="I185" s="69"/>
      <c r="J185" s="70"/>
      <c r="K185" s="70"/>
      <c r="L185" s="70"/>
      <c r="M185" s="71"/>
      <c r="Y185" s="121"/>
      <c r="Z185" s="164"/>
    </row>
    <row r="186" spans="1:27" ht="20.100000000000001" customHeight="1" x14ac:dyDescent="0.15">
      <c r="A186" s="89"/>
      <c r="B186" s="89"/>
      <c r="C186" s="115"/>
      <c r="D186" s="116"/>
      <c r="E186" s="121"/>
      <c r="F186" s="112"/>
      <c r="G186" s="112"/>
      <c r="H186" s="112"/>
      <c r="I186" s="121"/>
      <c r="J186" s="121"/>
      <c r="K186" s="121"/>
      <c r="L186" s="121"/>
      <c r="M186" s="121"/>
      <c r="Y186" s="121"/>
      <c r="Z186" s="164"/>
    </row>
    <row r="187" spans="1:27" ht="20.100000000000001" customHeight="1" x14ac:dyDescent="0.15">
      <c r="A187" s="89">
        <f>IF(TRIM(I187)="",1001,0)</f>
        <v>1001</v>
      </c>
      <c r="B187" s="89"/>
      <c r="C187" s="115"/>
      <c r="D187" s="116">
        <v>8</v>
      </c>
      <c r="E187" s="121" t="s">
        <v>71</v>
      </c>
      <c r="F187" s="187"/>
      <c r="G187" s="187"/>
      <c r="H187" s="187"/>
      <c r="I187" s="72"/>
      <c r="J187" s="73"/>
      <c r="K187" s="73"/>
      <c r="L187" s="73"/>
      <c r="M187" s="73"/>
      <c r="N187" s="73"/>
      <c r="O187" s="73"/>
      <c r="P187" s="73"/>
      <c r="Q187" s="73"/>
      <c r="R187" s="73"/>
      <c r="S187" s="73"/>
      <c r="T187" s="73"/>
      <c r="U187" s="73"/>
      <c r="V187" s="73"/>
      <c r="W187" s="73"/>
      <c r="X187" s="73"/>
      <c r="Y187" s="73"/>
      <c r="Z187" s="164"/>
    </row>
    <row r="188" spans="1:27" ht="20.100000000000001" customHeight="1" x14ac:dyDescent="0.15">
      <c r="A188" s="89"/>
      <c r="B188" s="89"/>
      <c r="C188" s="115"/>
      <c r="D188" s="116"/>
      <c r="E188" s="188"/>
      <c r="F188" s="187"/>
      <c r="G188" s="187"/>
      <c r="H188" s="187"/>
      <c r="I188" s="187"/>
      <c r="J188" s="174" t="s">
        <v>61</v>
      </c>
      <c r="K188" s="187"/>
      <c r="L188" s="187"/>
      <c r="M188" s="187"/>
      <c r="N188" s="187"/>
      <c r="O188" s="187"/>
      <c r="P188" s="187"/>
      <c r="Q188" s="189"/>
      <c r="R188" s="189"/>
      <c r="S188" s="189"/>
      <c r="T188" s="189"/>
      <c r="U188" s="189"/>
      <c r="V188" s="189"/>
      <c r="W188" s="189"/>
      <c r="X188" s="189"/>
      <c r="Y188" s="189"/>
      <c r="Z188" s="164"/>
    </row>
    <row r="189" spans="1:27" ht="20.100000000000001" customHeight="1" x14ac:dyDescent="0.15">
      <c r="A189" s="89"/>
      <c r="B189" s="89"/>
      <c r="C189" s="133"/>
      <c r="D189" s="134"/>
      <c r="E189" s="134"/>
      <c r="F189" s="134"/>
      <c r="G189" s="134"/>
      <c r="H189" s="134"/>
      <c r="I189" s="134"/>
      <c r="J189" s="135"/>
      <c r="K189" s="135"/>
      <c r="L189" s="135"/>
      <c r="M189" s="160"/>
      <c r="N189" s="135"/>
      <c r="O189" s="135"/>
      <c r="P189" s="160"/>
      <c r="Q189" s="135"/>
      <c r="R189" s="135"/>
      <c r="S189" s="135"/>
      <c r="T189" s="135"/>
      <c r="U189" s="135"/>
      <c r="V189" s="135"/>
      <c r="W189" s="135"/>
      <c r="X189" s="135"/>
      <c r="Y189" s="135"/>
      <c r="Z189" s="190"/>
      <c r="AA189" s="124"/>
    </row>
    <row r="190" spans="1:27" ht="20.100000000000001" customHeight="1" x14ac:dyDescent="0.15">
      <c r="A190" s="89"/>
      <c r="B190" s="89"/>
      <c r="C190" s="121"/>
      <c r="D190" s="121"/>
      <c r="E190" s="121"/>
      <c r="F190" s="121"/>
      <c r="G190" s="121"/>
      <c r="H190" s="121"/>
      <c r="I190" s="121"/>
      <c r="J190" s="139"/>
      <c r="K190" s="139"/>
      <c r="L190" s="139"/>
      <c r="M190" s="161"/>
      <c r="N190" s="139"/>
      <c r="O190" s="139"/>
      <c r="P190" s="161"/>
      <c r="Q190" s="139"/>
      <c r="R190" s="139"/>
      <c r="S190" s="139"/>
      <c r="T190" s="139"/>
      <c r="U190" s="139"/>
      <c r="V190" s="139"/>
      <c r="W190" s="139"/>
      <c r="X190" s="139"/>
      <c r="Y190" s="139"/>
      <c r="Z190" s="139"/>
      <c r="AA190" s="139"/>
    </row>
    <row r="191" spans="1:27" ht="20.100000000000001" customHeight="1" x14ac:dyDescent="0.15">
      <c r="A191" s="107"/>
      <c r="B191" s="89"/>
      <c r="C191" s="121"/>
      <c r="D191" s="121"/>
      <c r="E191" s="121"/>
      <c r="F191" s="121"/>
      <c r="G191" s="121"/>
      <c r="H191" s="121"/>
      <c r="I191" s="139"/>
      <c r="J191" s="121"/>
      <c r="K191" s="121"/>
      <c r="L191" s="152"/>
      <c r="M191" s="121"/>
      <c r="N191" s="121"/>
      <c r="O191" s="121"/>
      <c r="P191" s="121"/>
      <c r="Q191" s="121"/>
      <c r="R191" s="121"/>
      <c r="S191" s="121"/>
      <c r="T191" s="121"/>
      <c r="U191" s="121"/>
      <c r="V191" s="121"/>
      <c r="W191" s="121"/>
      <c r="X191" s="121"/>
      <c r="Y191" s="121"/>
      <c r="Z191" s="121"/>
    </row>
    <row r="192" spans="1:27" ht="20.100000000000001" customHeight="1" x14ac:dyDescent="0.15">
      <c r="A192" s="107"/>
      <c r="B192" s="89"/>
      <c r="C192" s="108" t="s">
        <v>10</v>
      </c>
      <c r="D192" s="109"/>
      <c r="E192" s="109"/>
      <c r="F192" s="109"/>
      <c r="G192" s="109"/>
      <c r="H192" s="109"/>
      <c r="I192" s="110"/>
      <c r="L192" s="140"/>
    </row>
    <row r="193" spans="1:31" ht="20.100000000000001" customHeight="1" x14ac:dyDescent="0.15">
      <c r="A193" s="107"/>
      <c r="B193" s="89"/>
      <c r="C193" s="111"/>
      <c r="D193" s="112"/>
      <c r="E193" s="112"/>
      <c r="F193" s="112"/>
      <c r="G193" s="112"/>
      <c r="H193" s="112"/>
      <c r="I193" s="112"/>
      <c r="J193" s="113"/>
      <c r="K193" s="113"/>
      <c r="L193" s="156"/>
      <c r="M193" s="156"/>
      <c r="N193" s="113"/>
      <c r="O193" s="113"/>
      <c r="P193" s="113"/>
      <c r="Q193" s="113"/>
      <c r="R193" s="113"/>
      <c r="S193" s="113"/>
      <c r="T193" s="113"/>
      <c r="U193" s="113"/>
      <c r="V193" s="113"/>
      <c r="W193" s="113"/>
      <c r="X193" s="113"/>
      <c r="Y193" s="113"/>
      <c r="Z193" s="114"/>
    </row>
    <row r="194" spans="1:31" ht="20.100000000000001" hidden="1" customHeight="1" x14ac:dyDescent="0.15">
      <c r="A194" s="107"/>
      <c r="B194" s="89"/>
      <c r="C194" s="111"/>
      <c r="D194" s="112"/>
      <c r="E194" s="112"/>
      <c r="F194" s="112"/>
      <c r="G194" s="112"/>
      <c r="H194" s="112"/>
      <c r="I194" s="112"/>
      <c r="J194" s="121"/>
      <c r="K194" s="121"/>
      <c r="L194" s="152"/>
      <c r="M194" s="152"/>
      <c r="N194" s="121"/>
      <c r="O194" s="121"/>
      <c r="P194" s="121"/>
      <c r="Q194" s="121"/>
      <c r="R194" s="121"/>
      <c r="S194" s="121"/>
      <c r="T194" s="121"/>
      <c r="U194" s="121"/>
      <c r="V194" s="121"/>
      <c r="W194" s="121"/>
      <c r="X194" s="121"/>
      <c r="Y194" s="121"/>
      <c r="Z194" s="120"/>
    </row>
    <row r="195" spans="1:31" ht="20.100000000000001" customHeight="1" x14ac:dyDescent="0.15">
      <c r="A195" s="107"/>
      <c r="B195" s="89"/>
      <c r="C195" s="115"/>
      <c r="D195" s="116">
        <v>1</v>
      </c>
      <c r="E195" s="92" t="s">
        <v>72</v>
      </c>
      <c r="J195" s="122"/>
      <c r="K195" s="122"/>
      <c r="L195" s="159"/>
      <c r="M195" s="122"/>
      <c r="N195" s="122"/>
      <c r="O195" s="159"/>
      <c r="P195" s="122"/>
      <c r="Q195" s="122"/>
      <c r="R195" s="159"/>
      <c r="S195" s="122"/>
      <c r="T195" s="122"/>
      <c r="U195" s="122"/>
      <c r="V195" s="122"/>
      <c r="W195" s="122"/>
      <c r="X195" s="122"/>
      <c r="Y195" s="122"/>
      <c r="Z195" s="120"/>
    </row>
    <row r="196" spans="1:31" ht="120" customHeight="1" x14ac:dyDescent="0.15">
      <c r="A196" s="107"/>
      <c r="B196" s="89"/>
      <c r="C196" s="111"/>
      <c r="D196" s="191"/>
      <c r="E196" s="192" t="s">
        <v>289</v>
      </c>
      <c r="F196" s="192"/>
      <c r="G196" s="192"/>
      <c r="H196" s="192"/>
      <c r="I196" s="192"/>
      <c r="J196" s="192"/>
      <c r="K196" s="192"/>
      <c r="L196" s="192"/>
      <c r="M196" s="192"/>
      <c r="N196" s="192"/>
      <c r="O196" s="192"/>
      <c r="P196" s="192"/>
      <c r="Q196" s="192"/>
      <c r="R196" s="192"/>
      <c r="S196" s="192"/>
      <c r="T196" s="192"/>
      <c r="U196" s="192"/>
      <c r="V196" s="192"/>
      <c r="W196" s="192"/>
      <c r="X196" s="192"/>
      <c r="Y196" s="192"/>
      <c r="Z196" s="120"/>
    </row>
    <row r="197" spans="1:31" ht="20.100000000000001" customHeight="1" x14ac:dyDescent="0.15">
      <c r="A197" s="89">
        <f>IF(希望1位=0,1001,0)</f>
        <v>1001</v>
      </c>
      <c r="B197" s="320"/>
      <c r="C197" s="111"/>
      <c r="E197" s="194" t="s">
        <v>73</v>
      </c>
      <c r="F197" s="195"/>
      <c r="G197" s="196" t="s">
        <v>74</v>
      </c>
      <c r="H197" s="195"/>
      <c r="I197" s="196" t="s">
        <v>75</v>
      </c>
      <c r="J197" s="195"/>
      <c r="K197" s="197" t="s">
        <v>76</v>
      </c>
      <c r="L197" s="198"/>
      <c r="M197" s="198"/>
      <c r="N197" s="198"/>
      <c r="O197" s="199"/>
      <c r="P197" s="200" t="s">
        <v>77</v>
      </c>
      <c r="Q197" s="197" t="s">
        <v>78</v>
      </c>
      <c r="R197" s="198"/>
      <c r="S197" s="198"/>
      <c r="T197" s="199"/>
      <c r="U197" s="201" t="s">
        <v>79</v>
      </c>
      <c r="V197" s="202"/>
      <c r="W197" s="202"/>
      <c r="X197" s="202"/>
      <c r="Y197" s="203"/>
      <c r="Z197" s="204"/>
      <c r="AA197" s="121"/>
    </row>
    <row r="198" spans="1:31" ht="30" customHeight="1" x14ac:dyDescent="0.15">
      <c r="A198" s="89">
        <f>IF(希望重複1&gt;1,1001,0)</f>
        <v>0</v>
      </c>
      <c r="B198" s="320"/>
      <c r="C198" s="111"/>
      <c r="E198" s="205"/>
      <c r="F198" s="206"/>
      <c r="G198" s="207"/>
      <c r="H198" s="206"/>
      <c r="I198" s="207"/>
      <c r="J198" s="206"/>
      <c r="K198" s="208"/>
      <c r="L198" s="209"/>
      <c r="M198" s="209"/>
      <c r="N198" s="209"/>
      <c r="O198" s="210"/>
      <c r="P198" s="211"/>
      <c r="Q198" s="208"/>
      <c r="R198" s="209"/>
      <c r="S198" s="209"/>
      <c r="T198" s="210"/>
      <c r="U198" s="212" t="s">
        <v>80</v>
      </c>
      <c r="V198" s="213"/>
      <c r="W198" s="214"/>
      <c r="X198" s="212" t="s">
        <v>271</v>
      </c>
      <c r="Y198" s="215"/>
      <c r="Z198" s="204"/>
      <c r="AA198" s="121"/>
      <c r="AB198" s="216">
        <f>AC199+AC271+AC279</f>
        <v>0</v>
      </c>
      <c r="AC198" s="216">
        <f>MAX(AC199:AC265)</f>
        <v>0</v>
      </c>
    </row>
    <row r="199" spans="1:31" ht="45" customHeight="1" x14ac:dyDescent="0.15">
      <c r="A199" s="89">
        <f>IF(AND(TRIM(P199)&lt;&gt;"",TRIM(Q199)=""), 1001, 0)</f>
        <v>0</v>
      </c>
      <c r="B199" s="193"/>
      <c r="C199" s="111"/>
      <c r="E199" s="217" t="s">
        <v>81</v>
      </c>
      <c r="F199" s="218"/>
      <c r="G199" s="219">
        <v>30101</v>
      </c>
      <c r="H199" s="220"/>
      <c r="I199" s="221" t="s">
        <v>82</v>
      </c>
      <c r="J199" s="222"/>
      <c r="K199" s="223" t="s">
        <v>83</v>
      </c>
      <c r="L199" s="224"/>
      <c r="M199" s="224"/>
      <c r="N199" s="224"/>
      <c r="O199" s="225"/>
      <c r="P199" s="2"/>
      <c r="Q199" s="46"/>
      <c r="R199" s="47"/>
      <c r="S199" s="47"/>
      <c r="T199" s="48"/>
      <c r="U199" s="321"/>
      <c r="V199" s="49"/>
      <c r="W199" s="50"/>
      <c r="X199" s="321"/>
      <c r="Y199" s="57"/>
      <c r="Z199" s="204"/>
      <c r="AA199" s="121"/>
      <c r="AB199" s="226">
        <v>1</v>
      </c>
      <c r="AC199" s="226">
        <f>COUNTIF($P$199:$P$265,AB199)</f>
        <v>0</v>
      </c>
      <c r="AD199" s="227">
        <f>IF(COUNTIF(P199:P204,"&lt;&gt;"&amp;"")=0,0,U199)</f>
        <v>0</v>
      </c>
      <c r="AE199" s="227">
        <f>IF(COUNTIF(P199:P204,"&lt;&gt;"&amp;"")=0,0,X199)</f>
        <v>0</v>
      </c>
    </row>
    <row r="200" spans="1:31" ht="45" customHeight="1" x14ac:dyDescent="0.15">
      <c r="A200" s="89">
        <f>IF(AND(TRIM(P200)&lt;&gt;"",TRIM(Q200)=""), 1001, 0)</f>
        <v>0</v>
      </c>
      <c r="B200" s="193"/>
      <c r="C200" s="111"/>
      <c r="E200" s="228"/>
      <c r="F200" s="229"/>
      <c r="G200" s="230">
        <v>30102</v>
      </c>
      <c r="H200" s="231"/>
      <c r="I200" s="232" t="s">
        <v>84</v>
      </c>
      <c r="J200" s="233"/>
      <c r="K200" s="234" t="s">
        <v>85</v>
      </c>
      <c r="L200" s="235"/>
      <c r="M200" s="235"/>
      <c r="N200" s="235"/>
      <c r="O200" s="236"/>
      <c r="P200" s="3"/>
      <c r="Q200" s="60"/>
      <c r="R200" s="61"/>
      <c r="S200" s="61"/>
      <c r="T200" s="62"/>
      <c r="U200" s="51"/>
      <c r="V200" s="52"/>
      <c r="W200" s="53"/>
      <c r="X200" s="51"/>
      <c r="Y200" s="58"/>
      <c r="Z200" s="204"/>
      <c r="AA200" s="121"/>
      <c r="AB200" s="226">
        <f t="shared" ref="AB200:AB263" si="0">AB199+1</f>
        <v>2</v>
      </c>
      <c r="AC200" s="226">
        <f t="shared" ref="AC200:AC263" si="1">COUNTIF($P$199:$P$265,AB200)</f>
        <v>0</v>
      </c>
    </row>
    <row r="201" spans="1:31" ht="45" customHeight="1" x14ac:dyDescent="0.15">
      <c r="A201" s="89">
        <f>IF(AND(TRIM(P201)&lt;&gt;"",TRIM(Q201)=""), 1001, 0)</f>
        <v>0</v>
      </c>
      <c r="B201" s="193"/>
      <c r="C201" s="111"/>
      <c r="E201" s="228"/>
      <c r="F201" s="229"/>
      <c r="G201" s="230">
        <v>30103</v>
      </c>
      <c r="H201" s="231"/>
      <c r="I201" s="232" t="s">
        <v>86</v>
      </c>
      <c r="J201" s="233"/>
      <c r="K201" s="234" t="s">
        <v>87</v>
      </c>
      <c r="L201" s="235"/>
      <c r="M201" s="235"/>
      <c r="N201" s="235"/>
      <c r="O201" s="236"/>
      <c r="P201" s="3"/>
      <c r="Q201" s="60"/>
      <c r="R201" s="61"/>
      <c r="S201" s="61"/>
      <c r="T201" s="62"/>
      <c r="U201" s="51"/>
      <c r="V201" s="52"/>
      <c r="W201" s="53"/>
      <c r="X201" s="51"/>
      <c r="Y201" s="58"/>
      <c r="Z201" s="204"/>
      <c r="AA201" s="121"/>
      <c r="AB201" s="226">
        <f t="shared" si="0"/>
        <v>3</v>
      </c>
      <c r="AC201" s="226">
        <f t="shared" si="1"/>
        <v>0</v>
      </c>
    </row>
    <row r="202" spans="1:31" ht="45" customHeight="1" x14ac:dyDescent="0.15">
      <c r="A202" s="89">
        <f>IF(AND(TRIM(P202)&lt;&gt;"",TRIM(Q202)=""), 1001, 0)</f>
        <v>0</v>
      </c>
      <c r="B202" s="193"/>
      <c r="C202" s="111"/>
      <c r="E202" s="228"/>
      <c r="F202" s="229"/>
      <c r="G202" s="230">
        <v>30104</v>
      </c>
      <c r="H202" s="231"/>
      <c r="I202" s="232" t="s">
        <v>88</v>
      </c>
      <c r="J202" s="233"/>
      <c r="K202" s="234" t="s">
        <v>89</v>
      </c>
      <c r="L202" s="235"/>
      <c r="M202" s="235"/>
      <c r="N202" s="235"/>
      <c r="O202" s="236"/>
      <c r="P202" s="3"/>
      <c r="Q202" s="60"/>
      <c r="R202" s="61"/>
      <c r="S202" s="61"/>
      <c r="T202" s="62"/>
      <c r="U202" s="51"/>
      <c r="V202" s="52"/>
      <c r="W202" s="53"/>
      <c r="X202" s="51"/>
      <c r="Y202" s="58"/>
      <c r="Z202" s="204"/>
      <c r="AA202" s="121"/>
      <c r="AB202" s="226">
        <f t="shared" si="0"/>
        <v>4</v>
      </c>
      <c r="AC202" s="226">
        <f t="shared" si="1"/>
        <v>0</v>
      </c>
    </row>
    <row r="203" spans="1:31" ht="45" customHeight="1" x14ac:dyDescent="0.15">
      <c r="A203" s="89">
        <f>IF(AND(TRIM(P203)&lt;&gt;"",TRIM(Q203)=""), 1001, 0)</f>
        <v>0</v>
      </c>
      <c r="B203" s="193"/>
      <c r="C203" s="111"/>
      <c r="E203" s="228"/>
      <c r="F203" s="229"/>
      <c r="G203" s="230">
        <v>30105</v>
      </c>
      <c r="H203" s="231"/>
      <c r="I203" s="232" t="s">
        <v>90</v>
      </c>
      <c r="J203" s="233"/>
      <c r="K203" s="234" t="s">
        <v>91</v>
      </c>
      <c r="L203" s="235"/>
      <c r="M203" s="235"/>
      <c r="N203" s="235"/>
      <c r="O203" s="236"/>
      <c r="P203" s="3"/>
      <c r="Q203" s="60"/>
      <c r="R203" s="61"/>
      <c r="S203" s="61"/>
      <c r="T203" s="62"/>
      <c r="U203" s="51"/>
      <c r="V203" s="52"/>
      <c r="W203" s="53"/>
      <c r="X203" s="51"/>
      <c r="Y203" s="58"/>
      <c r="Z203" s="204"/>
      <c r="AA203" s="121"/>
      <c r="AB203" s="226">
        <f t="shared" si="0"/>
        <v>5</v>
      </c>
      <c r="AC203" s="226">
        <f t="shared" si="1"/>
        <v>0</v>
      </c>
    </row>
    <row r="204" spans="1:31" ht="45" customHeight="1" x14ac:dyDescent="0.15">
      <c r="A204" s="89">
        <f>IF(AND(TRIM(P204)&lt;&gt;"",TRIM(Q204)=""), 1001, 0)</f>
        <v>0</v>
      </c>
      <c r="B204" s="193"/>
      <c r="C204" s="111"/>
      <c r="E204" s="237"/>
      <c r="F204" s="238"/>
      <c r="G204" s="239">
        <v>30199</v>
      </c>
      <c r="H204" s="240"/>
      <c r="I204" s="241" t="s">
        <v>92</v>
      </c>
      <c r="J204" s="242"/>
      <c r="K204" s="243"/>
      <c r="L204" s="244"/>
      <c r="M204" s="244"/>
      <c r="N204" s="244"/>
      <c r="O204" s="245"/>
      <c r="P204" s="4"/>
      <c r="Q204" s="63"/>
      <c r="R204" s="64"/>
      <c r="S204" s="64"/>
      <c r="T204" s="65"/>
      <c r="U204" s="54"/>
      <c r="V204" s="55"/>
      <c r="W204" s="56"/>
      <c r="X204" s="54"/>
      <c r="Y204" s="59"/>
      <c r="Z204" s="204"/>
      <c r="AA204" s="121"/>
      <c r="AB204" s="226">
        <f t="shared" si="0"/>
        <v>6</v>
      </c>
      <c r="AC204" s="226">
        <f t="shared" si="1"/>
        <v>0</v>
      </c>
    </row>
    <row r="205" spans="1:31" ht="45" customHeight="1" x14ac:dyDescent="0.15">
      <c r="A205" s="89">
        <f>IF(AND(TRIM(P205)&lt;&gt;"",TRIM(Q205)=""), 1001, 0)</f>
        <v>0</v>
      </c>
      <c r="B205" s="193"/>
      <c r="C205" s="111"/>
      <c r="E205" s="217" t="s">
        <v>93</v>
      </c>
      <c r="F205" s="218"/>
      <c r="G205" s="219">
        <v>30201</v>
      </c>
      <c r="H205" s="220"/>
      <c r="I205" s="221" t="s">
        <v>94</v>
      </c>
      <c r="J205" s="222"/>
      <c r="K205" s="223" t="s">
        <v>95</v>
      </c>
      <c r="L205" s="224"/>
      <c r="M205" s="224"/>
      <c r="N205" s="224"/>
      <c r="O205" s="225"/>
      <c r="P205" s="2"/>
      <c r="Q205" s="46"/>
      <c r="R205" s="47"/>
      <c r="S205" s="47"/>
      <c r="T205" s="48"/>
      <c r="U205" s="321"/>
      <c r="V205" s="49"/>
      <c r="W205" s="50"/>
      <c r="X205" s="321"/>
      <c r="Y205" s="57"/>
      <c r="Z205" s="204"/>
      <c r="AA205" s="121"/>
      <c r="AB205" s="226">
        <f t="shared" si="0"/>
        <v>7</v>
      </c>
      <c r="AC205" s="226">
        <f t="shared" si="1"/>
        <v>0</v>
      </c>
      <c r="AD205" s="227">
        <f>IF(COUNTIF(P205:P209,"&lt;&gt;"&amp;"")=0,0,U205)</f>
        <v>0</v>
      </c>
      <c r="AE205" s="227">
        <f>IF(COUNTIF(P205:P209,"&lt;&gt;"&amp;"")=0,0,X205)</f>
        <v>0</v>
      </c>
    </row>
    <row r="206" spans="1:31" ht="45" customHeight="1" x14ac:dyDescent="0.15">
      <c r="A206" s="89">
        <f>IF(AND(TRIM(P206)&lt;&gt;"",TRIM(Q206)=""), 1001, 0)</f>
        <v>0</v>
      </c>
      <c r="B206" s="193"/>
      <c r="C206" s="111"/>
      <c r="E206" s="228"/>
      <c r="F206" s="229"/>
      <c r="G206" s="230">
        <v>30202</v>
      </c>
      <c r="H206" s="231"/>
      <c r="I206" s="232" t="s">
        <v>96</v>
      </c>
      <c r="J206" s="233"/>
      <c r="K206" s="234" t="s">
        <v>97</v>
      </c>
      <c r="L206" s="235"/>
      <c r="M206" s="235"/>
      <c r="N206" s="235"/>
      <c r="O206" s="236"/>
      <c r="P206" s="3"/>
      <c r="Q206" s="60"/>
      <c r="R206" s="61"/>
      <c r="S206" s="61"/>
      <c r="T206" s="62"/>
      <c r="U206" s="51"/>
      <c r="V206" s="52"/>
      <c r="W206" s="53"/>
      <c r="X206" s="51"/>
      <c r="Y206" s="58"/>
      <c r="Z206" s="204"/>
      <c r="AA206" s="121"/>
      <c r="AB206" s="226">
        <f t="shared" si="0"/>
        <v>8</v>
      </c>
      <c r="AC206" s="226">
        <f t="shared" si="1"/>
        <v>0</v>
      </c>
    </row>
    <row r="207" spans="1:31" ht="45" customHeight="1" x14ac:dyDescent="0.15">
      <c r="A207" s="89">
        <f>IF(AND(TRIM(P207)&lt;&gt;"",TRIM(Q207)=""), 1001, 0)</f>
        <v>0</v>
      </c>
      <c r="B207" s="193"/>
      <c r="C207" s="111"/>
      <c r="E207" s="228"/>
      <c r="F207" s="229"/>
      <c r="G207" s="230">
        <v>30203</v>
      </c>
      <c r="H207" s="231"/>
      <c r="I207" s="232" t="s">
        <v>98</v>
      </c>
      <c r="J207" s="233"/>
      <c r="K207" s="234" t="s">
        <v>99</v>
      </c>
      <c r="L207" s="235"/>
      <c r="M207" s="235"/>
      <c r="N207" s="235"/>
      <c r="O207" s="236"/>
      <c r="P207" s="3"/>
      <c r="Q207" s="60"/>
      <c r="R207" s="61"/>
      <c r="S207" s="61"/>
      <c r="T207" s="62"/>
      <c r="U207" s="51"/>
      <c r="V207" s="52"/>
      <c r="W207" s="53"/>
      <c r="X207" s="51"/>
      <c r="Y207" s="58"/>
      <c r="Z207" s="204"/>
      <c r="AA207" s="121"/>
      <c r="AB207" s="226">
        <f t="shared" si="0"/>
        <v>9</v>
      </c>
      <c r="AC207" s="226">
        <f t="shared" si="1"/>
        <v>0</v>
      </c>
    </row>
    <row r="208" spans="1:31" ht="45" customHeight="1" x14ac:dyDescent="0.15">
      <c r="A208" s="89">
        <f>IF(AND(TRIM(P208)&lt;&gt;"",TRIM(Q208)=""), 1001, 0)</f>
        <v>0</v>
      </c>
      <c r="B208" s="193"/>
      <c r="C208" s="111"/>
      <c r="E208" s="228"/>
      <c r="F208" s="229"/>
      <c r="G208" s="230">
        <v>30204</v>
      </c>
      <c r="H208" s="231"/>
      <c r="I208" s="232" t="s">
        <v>100</v>
      </c>
      <c r="J208" s="233"/>
      <c r="K208" s="234" t="s">
        <v>101</v>
      </c>
      <c r="L208" s="235"/>
      <c r="M208" s="235"/>
      <c r="N208" s="235"/>
      <c r="O208" s="236"/>
      <c r="P208" s="3"/>
      <c r="Q208" s="60"/>
      <c r="R208" s="61"/>
      <c r="S208" s="61"/>
      <c r="T208" s="62"/>
      <c r="U208" s="51"/>
      <c r="V208" s="52"/>
      <c r="W208" s="53"/>
      <c r="X208" s="51"/>
      <c r="Y208" s="58"/>
      <c r="Z208" s="204"/>
      <c r="AA208" s="121"/>
      <c r="AB208" s="226">
        <f t="shared" si="0"/>
        <v>10</v>
      </c>
      <c r="AC208" s="226">
        <f t="shared" si="1"/>
        <v>0</v>
      </c>
    </row>
    <row r="209" spans="1:31" ht="45" customHeight="1" x14ac:dyDescent="0.15">
      <c r="A209" s="89">
        <f>IF(AND(TRIM(P209)&lt;&gt;"",TRIM(Q209)=""), 1001, 0)</f>
        <v>0</v>
      </c>
      <c r="B209" s="193"/>
      <c r="C209" s="111"/>
      <c r="E209" s="237"/>
      <c r="F209" s="238"/>
      <c r="G209" s="239">
        <v>30299</v>
      </c>
      <c r="H209" s="240"/>
      <c r="I209" s="241" t="s">
        <v>92</v>
      </c>
      <c r="J209" s="242"/>
      <c r="K209" s="243"/>
      <c r="L209" s="244"/>
      <c r="M209" s="244"/>
      <c r="N209" s="244"/>
      <c r="O209" s="245"/>
      <c r="P209" s="4"/>
      <c r="Q209" s="63"/>
      <c r="R209" s="64"/>
      <c r="S209" s="64"/>
      <c r="T209" s="65"/>
      <c r="U209" s="54"/>
      <c r="V209" s="55"/>
      <c r="W209" s="56"/>
      <c r="X209" s="54"/>
      <c r="Y209" s="59"/>
      <c r="Z209" s="204"/>
      <c r="AA209" s="121"/>
      <c r="AB209" s="226">
        <f t="shared" si="0"/>
        <v>11</v>
      </c>
      <c r="AC209" s="226">
        <f t="shared" si="1"/>
        <v>0</v>
      </c>
    </row>
    <row r="210" spans="1:31" ht="45" customHeight="1" x14ac:dyDescent="0.15">
      <c r="A210" s="89">
        <f>IF(AND(TRIM(P210)&lt;&gt;"",TRIM(Q210)=""), 1001, 0)</f>
        <v>0</v>
      </c>
      <c r="B210" s="193"/>
      <c r="C210" s="111"/>
      <c r="E210" s="217" t="s">
        <v>102</v>
      </c>
      <c r="F210" s="218"/>
      <c r="G210" s="219">
        <v>30301</v>
      </c>
      <c r="H210" s="220"/>
      <c r="I210" s="221" t="s">
        <v>103</v>
      </c>
      <c r="J210" s="222"/>
      <c r="K210" s="223" t="s">
        <v>104</v>
      </c>
      <c r="L210" s="224"/>
      <c r="M210" s="224"/>
      <c r="N210" s="224"/>
      <c r="O210" s="225"/>
      <c r="P210" s="2"/>
      <c r="Q210" s="46"/>
      <c r="R210" s="47"/>
      <c r="S210" s="47"/>
      <c r="T210" s="48"/>
      <c r="U210" s="321"/>
      <c r="V210" s="49"/>
      <c r="W210" s="50"/>
      <c r="X210" s="321"/>
      <c r="Y210" s="57"/>
      <c r="Z210" s="204"/>
      <c r="AA210" s="121"/>
      <c r="AB210" s="226">
        <f t="shared" si="0"/>
        <v>12</v>
      </c>
      <c r="AC210" s="226">
        <f t="shared" si="1"/>
        <v>0</v>
      </c>
      <c r="AD210" s="227">
        <f>IF(COUNTIF(P210:P219,"&lt;&gt;"&amp;"")=0,0,U210)</f>
        <v>0</v>
      </c>
      <c r="AE210" s="227">
        <f>IF(COUNTIF(P210:P219,"&lt;&gt;"&amp;"")=0,0,X210)</f>
        <v>0</v>
      </c>
    </row>
    <row r="211" spans="1:31" ht="45" customHeight="1" x14ac:dyDescent="0.15">
      <c r="A211" s="89">
        <f>IF(AND(TRIM(P211)&lt;&gt;"",TRIM(Q211)=""), 1001, 0)</f>
        <v>0</v>
      </c>
      <c r="B211" s="193"/>
      <c r="C211" s="111"/>
      <c r="E211" s="228"/>
      <c r="F211" s="229"/>
      <c r="G211" s="230">
        <v>30302</v>
      </c>
      <c r="H211" s="231"/>
      <c r="I211" s="232" t="s">
        <v>105</v>
      </c>
      <c r="J211" s="233"/>
      <c r="K211" s="234" t="s">
        <v>106</v>
      </c>
      <c r="L211" s="235"/>
      <c r="M211" s="235"/>
      <c r="N211" s="235"/>
      <c r="O211" s="236"/>
      <c r="P211" s="3"/>
      <c r="Q211" s="60"/>
      <c r="R211" s="61"/>
      <c r="S211" s="61"/>
      <c r="T211" s="62"/>
      <c r="U211" s="51"/>
      <c r="V211" s="52"/>
      <c r="W211" s="53"/>
      <c r="X211" s="51"/>
      <c r="Y211" s="58"/>
      <c r="Z211" s="204"/>
      <c r="AA211" s="121"/>
      <c r="AB211" s="226">
        <f t="shared" si="0"/>
        <v>13</v>
      </c>
      <c r="AC211" s="226">
        <f t="shared" si="1"/>
        <v>0</v>
      </c>
    </row>
    <row r="212" spans="1:31" ht="45" customHeight="1" x14ac:dyDescent="0.15">
      <c r="A212" s="89">
        <f>IF(AND(TRIM(P212)&lt;&gt;"",TRIM(Q212)=""), 1001, 0)</f>
        <v>0</v>
      </c>
      <c r="B212" s="193"/>
      <c r="C212" s="111"/>
      <c r="E212" s="228"/>
      <c r="F212" s="229"/>
      <c r="G212" s="230">
        <v>30303</v>
      </c>
      <c r="H212" s="231"/>
      <c r="I212" s="232" t="s">
        <v>107</v>
      </c>
      <c r="J212" s="233"/>
      <c r="K212" s="234" t="s">
        <v>108</v>
      </c>
      <c r="L212" s="235"/>
      <c r="M212" s="235"/>
      <c r="N212" s="235"/>
      <c r="O212" s="236"/>
      <c r="P212" s="3"/>
      <c r="Q212" s="60"/>
      <c r="R212" s="61"/>
      <c r="S212" s="61"/>
      <c r="T212" s="62"/>
      <c r="U212" s="51"/>
      <c r="V212" s="52"/>
      <c r="W212" s="53"/>
      <c r="X212" s="51"/>
      <c r="Y212" s="58"/>
      <c r="Z212" s="204"/>
      <c r="AA212" s="121"/>
      <c r="AB212" s="226">
        <f t="shared" si="0"/>
        <v>14</v>
      </c>
      <c r="AC212" s="226">
        <f t="shared" si="1"/>
        <v>0</v>
      </c>
    </row>
    <row r="213" spans="1:31" ht="45" customHeight="1" x14ac:dyDescent="0.15">
      <c r="A213" s="89">
        <f>IF(AND(TRIM(P213)&lt;&gt;"",TRIM(Q213)=""), 1001, 0)</f>
        <v>0</v>
      </c>
      <c r="B213" s="193"/>
      <c r="C213" s="111"/>
      <c r="E213" s="228"/>
      <c r="F213" s="229"/>
      <c r="G213" s="230">
        <v>30304</v>
      </c>
      <c r="H213" s="231"/>
      <c r="I213" s="232" t="s">
        <v>109</v>
      </c>
      <c r="J213" s="233"/>
      <c r="K213" s="234" t="s">
        <v>110</v>
      </c>
      <c r="L213" s="235"/>
      <c r="M213" s="235"/>
      <c r="N213" s="235"/>
      <c r="O213" s="236"/>
      <c r="P213" s="3"/>
      <c r="Q213" s="60"/>
      <c r="R213" s="61"/>
      <c r="S213" s="61"/>
      <c r="T213" s="62"/>
      <c r="U213" s="51"/>
      <c r="V213" s="52"/>
      <c r="W213" s="53"/>
      <c r="X213" s="51"/>
      <c r="Y213" s="58"/>
      <c r="Z213" s="204"/>
      <c r="AA213" s="121"/>
      <c r="AB213" s="226">
        <f t="shared" si="0"/>
        <v>15</v>
      </c>
      <c r="AC213" s="226">
        <f t="shared" si="1"/>
        <v>0</v>
      </c>
    </row>
    <row r="214" spans="1:31" ht="45" customHeight="1" x14ac:dyDescent="0.15">
      <c r="A214" s="89">
        <f>IF(AND(TRIM(P214)&lt;&gt;"",TRIM(Q214)=""), 1001, 0)</f>
        <v>0</v>
      </c>
      <c r="B214" s="193"/>
      <c r="C214" s="111"/>
      <c r="E214" s="228"/>
      <c r="F214" s="229"/>
      <c r="G214" s="230">
        <v>30305</v>
      </c>
      <c r="H214" s="231"/>
      <c r="I214" s="232" t="s">
        <v>111</v>
      </c>
      <c r="J214" s="233"/>
      <c r="K214" s="234" t="s">
        <v>112</v>
      </c>
      <c r="L214" s="235"/>
      <c r="M214" s="235"/>
      <c r="N214" s="235"/>
      <c r="O214" s="236"/>
      <c r="P214" s="3"/>
      <c r="Q214" s="60"/>
      <c r="R214" s="61"/>
      <c r="S214" s="61"/>
      <c r="T214" s="62"/>
      <c r="U214" s="51"/>
      <c r="V214" s="52"/>
      <c r="W214" s="53"/>
      <c r="X214" s="51"/>
      <c r="Y214" s="58"/>
      <c r="Z214" s="204"/>
      <c r="AA214" s="121"/>
      <c r="AB214" s="226">
        <f t="shared" si="0"/>
        <v>16</v>
      </c>
      <c r="AC214" s="226">
        <f t="shared" si="1"/>
        <v>0</v>
      </c>
    </row>
    <row r="215" spans="1:31" ht="45" customHeight="1" x14ac:dyDescent="0.15">
      <c r="A215" s="89">
        <f>IF(AND(TRIM(P215)&lt;&gt;"",TRIM(Q215)=""), 1001, 0)</f>
        <v>0</v>
      </c>
      <c r="B215" s="193"/>
      <c r="C215" s="111"/>
      <c r="E215" s="228"/>
      <c r="F215" s="229"/>
      <c r="G215" s="230">
        <v>30306</v>
      </c>
      <c r="H215" s="231"/>
      <c r="I215" s="232" t="s">
        <v>113</v>
      </c>
      <c r="J215" s="233"/>
      <c r="K215" s="234" t="s">
        <v>114</v>
      </c>
      <c r="L215" s="235"/>
      <c r="M215" s="235"/>
      <c r="N215" s="235"/>
      <c r="O215" s="236"/>
      <c r="P215" s="3"/>
      <c r="Q215" s="60"/>
      <c r="R215" s="61"/>
      <c r="S215" s="61"/>
      <c r="T215" s="62"/>
      <c r="U215" s="51"/>
      <c r="V215" s="52"/>
      <c r="W215" s="53"/>
      <c r="X215" s="51"/>
      <c r="Y215" s="58"/>
      <c r="Z215" s="204"/>
      <c r="AA215" s="121"/>
      <c r="AB215" s="226">
        <f t="shared" si="0"/>
        <v>17</v>
      </c>
      <c r="AC215" s="226">
        <f t="shared" si="1"/>
        <v>0</v>
      </c>
    </row>
    <row r="216" spans="1:31" ht="45" customHeight="1" x14ac:dyDescent="0.15">
      <c r="A216" s="89">
        <f>IF(AND(TRIM(P216)&lt;&gt;"",TRIM(Q216)=""), 1001, 0)</f>
        <v>0</v>
      </c>
      <c r="B216" s="193"/>
      <c r="C216" s="111"/>
      <c r="E216" s="228"/>
      <c r="F216" s="229"/>
      <c r="G216" s="230">
        <v>30307</v>
      </c>
      <c r="H216" s="231"/>
      <c r="I216" s="232" t="s">
        <v>115</v>
      </c>
      <c r="J216" s="233"/>
      <c r="K216" s="234" t="s">
        <v>116</v>
      </c>
      <c r="L216" s="235"/>
      <c r="M216" s="235"/>
      <c r="N216" s="235"/>
      <c r="O216" s="236"/>
      <c r="P216" s="3"/>
      <c r="Q216" s="60"/>
      <c r="R216" s="61"/>
      <c r="S216" s="61"/>
      <c r="T216" s="62"/>
      <c r="U216" s="51"/>
      <c r="V216" s="52"/>
      <c r="W216" s="53"/>
      <c r="X216" s="51"/>
      <c r="Y216" s="58"/>
      <c r="Z216" s="204"/>
      <c r="AA216" s="121"/>
      <c r="AB216" s="226">
        <f t="shared" si="0"/>
        <v>18</v>
      </c>
      <c r="AC216" s="226">
        <f t="shared" si="1"/>
        <v>0</v>
      </c>
    </row>
    <row r="217" spans="1:31" ht="45" customHeight="1" x14ac:dyDescent="0.15">
      <c r="A217" s="89">
        <f>IF(AND(TRIM(P217)&lt;&gt;"",TRIM(Q217)=""), 1001, 0)</f>
        <v>0</v>
      </c>
      <c r="B217" s="193"/>
      <c r="C217" s="111"/>
      <c r="E217" s="228"/>
      <c r="F217" s="229"/>
      <c r="G217" s="230">
        <v>30308</v>
      </c>
      <c r="H217" s="231"/>
      <c r="I217" s="232" t="s">
        <v>117</v>
      </c>
      <c r="J217" s="233"/>
      <c r="K217" s="234" t="s">
        <v>118</v>
      </c>
      <c r="L217" s="235"/>
      <c r="M217" s="235"/>
      <c r="N217" s="235"/>
      <c r="O217" s="236"/>
      <c r="P217" s="3"/>
      <c r="Q217" s="60"/>
      <c r="R217" s="61"/>
      <c r="S217" s="61"/>
      <c r="T217" s="62"/>
      <c r="U217" s="51"/>
      <c r="V217" s="52"/>
      <c r="W217" s="53"/>
      <c r="X217" s="51"/>
      <c r="Y217" s="58"/>
      <c r="Z217" s="204"/>
      <c r="AA217" s="121"/>
      <c r="AB217" s="226">
        <f t="shared" si="0"/>
        <v>19</v>
      </c>
      <c r="AC217" s="226">
        <f t="shared" si="1"/>
        <v>0</v>
      </c>
    </row>
    <row r="218" spans="1:31" ht="45" customHeight="1" x14ac:dyDescent="0.15">
      <c r="A218" s="89">
        <f>IF(AND(TRIM(P218)&lt;&gt;"",TRIM(Q218)=""), 1001, 0)</f>
        <v>0</v>
      </c>
      <c r="B218" s="193"/>
      <c r="C218" s="111"/>
      <c r="E218" s="228"/>
      <c r="F218" s="229"/>
      <c r="G218" s="230">
        <v>30309</v>
      </c>
      <c r="H218" s="231"/>
      <c r="I218" s="232" t="s">
        <v>119</v>
      </c>
      <c r="J218" s="233"/>
      <c r="K218" s="234" t="s">
        <v>120</v>
      </c>
      <c r="L218" s="235"/>
      <c r="M218" s="235"/>
      <c r="N218" s="235"/>
      <c r="O218" s="236"/>
      <c r="P218" s="3"/>
      <c r="Q218" s="60"/>
      <c r="R218" s="61"/>
      <c r="S218" s="61"/>
      <c r="T218" s="62"/>
      <c r="U218" s="51"/>
      <c r="V218" s="52"/>
      <c r="W218" s="53"/>
      <c r="X218" s="51"/>
      <c r="Y218" s="58"/>
      <c r="Z218" s="204"/>
      <c r="AA218" s="121"/>
      <c r="AB218" s="226">
        <f t="shared" si="0"/>
        <v>20</v>
      </c>
      <c r="AC218" s="226">
        <f t="shared" si="1"/>
        <v>0</v>
      </c>
    </row>
    <row r="219" spans="1:31" ht="45" customHeight="1" x14ac:dyDescent="0.15">
      <c r="A219" s="89">
        <f>IF(AND(TRIM(P219)&lt;&gt;"",TRIM(Q219)=""), 1001, 0)</f>
        <v>0</v>
      </c>
      <c r="B219" s="193"/>
      <c r="C219" s="111"/>
      <c r="E219" s="237"/>
      <c r="F219" s="238"/>
      <c r="G219" s="239">
        <v>30399</v>
      </c>
      <c r="H219" s="240"/>
      <c r="I219" s="241" t="s">
        <v>92</v>
      </c>
      <c r="J219" s="242"/>
      <c r="K219" s="243"/>
      <c r="L219" s="244"/>
      <c r="M219" s="244"/>
      <c r="N219" s="244"/>
      <c r="O219" s="245"/>
      <c r="P219" s="4"/>
      <c r="Q219" s="63"/>
      <c r="R219" s="64"/>
      <c r="S219" s="64"/>
      <c r="T219" s="65"/>
      <c r="U219" s="54"/>
      <c r="V219" s="55"/>
      <c r="W219" s="56"/>
      <c r="X219" s="54"/>
      <c r="Y219" s="59"/>
      <c r="Z219" s="204"/>
      <c r="AA219" s="121"/>
      <c r="AB219" s="226">
        <f t="shared" si="0"/>
        <v>21</v>
      </c>
      <c r="AC219" s="226">
        <f t="shared" si="1"/>
        <v>0</v>
      </c>
    </row>
    <row r="220" spans="1:31" ht="45" customHeight="1" x14ac:dyDescent="0.15">
      <c r="A220" s="89">
        <f>IF(AND(TRIM(P220)&lt;&gt;"",TRIM(Q220)=""), 1001, 0)</f>
        <v>0</v>
      </c>
      <c r="B220" s="193"/>
      <c r="C220" s="111"/>
      <c r="E220" s="217" t="s">
        <v>121</v>
      </c>
      <c r="F220" s="218"/>
      <c r="G220" s="219">
        <v>30401</v>
      </c>
      <c r="H220" s="220"/>
      <c r="I220" s="221" t="s">
        <v>122</v>
      </c>
      <c r="J220" s="222"/>
      <c r="K220" s="223" t="s">
        <v>123</v>
      </c>
      <c r="L220" s="224"/>
      <c r="M220" s="224"/>
      <c r="N220" s="224"/>
      <c r="O220" s="225"/>
      <c r="P220" s="2"/>
      <c r="Q220" s="46"/>
      <c r="R220" s="47"/>
      <c r="S220" s="47"/>
      <c r="T220" s="48"/>
      <c r="U220" s="321"/>
      <c r="V220" s="49"/>
      <c r="W220" s="50"/>
      <c r="X220" s="321"/>
      <c r="Y220" s="57"/>
      <c r="Z220" s="204"/>
      <c r="AA220" s="121"/>
      <c r="AB220" s="226">
        <f t="shared" si="0"/>
        <v>22</v>
      </c>
      <c r="AC220" s="226">
        <f t="shared" si="1"/>
        <v>0</v>
      </c>
      <c r="AD220" s="227">
        <f>IF(COUNTIF(P220:P223,"&lt;&gt;"&amp;"")=0,0,U220)</f>
        <v>0</v>
      </c>
      <c r="AE220" s="227">
        <f>IF(COUNTIF(P220:P223,"&lt;&gt;"&amp;"")=0,0,X220)</f>
        <v>0</v>
      </c>
    </row>
    <row r="221" spans="1:31" ht="45" customHeight="1" x14ac:dyDescent="0.15">
      <c r="A221" s="89">
        <f>IF(AND(TRIM(P221)&lt;&gt;"",TRIM(Q221)=""), 1001, 0)</f>
        <v>0</v>
      </c>
      <c r="B221" s="193"/>
      <c r="C221" s="111"/>
      <c r="E221" s="228"/>
      <c r="F221" s="229"/>
      <c r="G221" s="230">
        <v>30402</v>
      </c>
      <c r="H221" s="231"/>
      <c r="I221" s="232" t="s">
        <v>124</v>
      </c>
      <c r="J221" s="233"/>
      <c r="K221" s="234" t="s">
        <v>125</v>
      </c>
      <c r="L221" s="235"/>
      <c r="M221" s="235"/>
      <c r="N221" s="235"/>
      <c r="O221" s="236"/>
      <c r="P221" s="3"/>
      <c r="Q221" s="60"/>
      <c r="R221" s="61"/>
      <c r="S221" s="61"/>
      <c r="T221" s="62"/>
      <c r="U221" s="51"/>
      <c r="V221" s="52"/>
      <c r="W221" s="53"/>
      <c r="X221" s="51"/>
      <c r="Y221" s="58"/>
      <c r="Z221" s="204"/>
      <c r="AA221" s="121"/>
      <c r="AB221" s="226">
        <f t="shared" si="0"/>
        <v>23</v>
      </c>
      <c r="AC221" s="226">
        <f t="shared" si="1"/>
        <v>0</v>
      </c>
    </row>
    <row r="222" spans="1:31" ht="45" customHeight="1" x14ac:dyDescent="0.15">
      <c r="A222" s="89">
        <f>IF(AND(TRIM(P222)&lt;&gt;"",TRIM(Q222)=""), 1001, 0)</f>
        <v>0</v>
      </c>
      <c r="B222" s="193"/>
      <c r="C222" s="111"/>
      <c r="E222" s="228"/>
      <c r="F222" s="229"/>
      <c r="G222" s="230">
        <v>30403</v>
      </c>
      <c r="H222" s="231"/>
      <c r="I222" s="232" t="s">
        <v>126</v>
      </c>
      <c r="J222" s="233"/>
      <c r="K222" s="234" t="s">
        <v>127</v>
      </c>
      <c r="L222" s="235"/>
      <c r="M222" s="235"/>
      <c r="N222" s="235"/>
      <c r="O222" s="236"/>
      <c r="P222" s="3"/>
      <c r="Q222" s="60"/>
      <c r="R222" s="61"/>
      <c r="S222" s="61"/>
      <c r="T222" s="62"/>
      <c r="U222" s="51"/>
      <c r="V222" s="52"/>
      <c r="W222" s="53"/>
      <c r="X222" s="51"/>
      <c r="Y222" s="58"/>
      <c r="Z222" s="204"/>
      <c r="AA222" s="121"/>
      <c r="AB222" s="226">
        <f t="shared" si="0"/>
        <v>24</v>
      </c>
      <c r="AC222" s="226">
        <f t="shared" si="1"/>
        <v>0</v>
      </c>
    </row>
    <row r="223" spans="1:31" ht="45" customHeight="1" x14ac:dyDescent="0.15">
      <c r="A223" s="89">
        <f>IF(AND(TRIM(P223)&lt;&gt;"",TRIM(Q223)=""), 1001, 0)</f>
        <v>0</v>
      </c>
      <c r="B223" s="193"/>
      <c r="C223" s="111"/>
      <c r="E223" s="237"/>
      <c r="F223" s="238"/>
      <c r="G223" s="239">
        <v>30499</v>
      </c>
      <c r="H223" s="240"/>
      <c r="I223" s="241" t="s">
        <v>92</v>
      </c>
      <c r="J223" s="242"/>
      <c r="K223" s="243"/>
      <c r="L223" s="244"/>
      <c r="M223" s="244"/>
      <c r="N223" s="244"/>
      <c r="O223" s="245"/>
      <c r="P223" s="4"/>
      <c r="Q223" s="63"/>
      <c r="R223" s="64"/>
      <c r="S223" s="64"/>
      <c r="T223" s="65"/>
      <c r="U223" s="54"/>
      <c r="V223" s="55"/>
      <c r="W223" s="56"/>
      <c r="X223" s="54"/>
      <c r="Y223" s="59"/>
      <c r="Z223" s="204"/>
      <c r="AA223" s="121"/>
      <c r="AB223" s="226">
        <f t="shared" si="0"/>
        <v>25</v>
      </c>
      <c r="AC223" s="226">
        <f t="shared" si="1"/>
        <v>0</v>
      </c>
    </row>
    <row r="224" spans="1:31" ht="45" customHeight="1" x14ac:dyDescent="0.15">
      <c r="A224" s="89">
        <f>IF(AND(TRIM(P224)&lt;&gt;"",TRIM(Q224)=""), 1001, 0)</f>
        <v>0</v>
      </c>
      <c r="B224" s="193"/>
      <c r="C224" s="111"/>
      <c r="E224" s="217" t="s">
        <v>128</v>
      </c>
      <c r="F224" s="218"/>
      <c r="G224" s="219">
        <v>30501</v>
      </c>
      <c r="H224" s="220"/>
      <c r="I224" s="221" t="s">
        <v>129</v>
      </c>
      <c r="J224" s="222"/>
      <c r="K224" s="223" t="s">
        <v>130</v>
      </c>
      <c r="L224" s="224"/>
      <c r="M224" s="224"/>
      <c r="N224" s="224"/>
      <c r="O224" s="225"/>
      <c r="P224" s="2"/>
      <c r="Q224" s="46"/>
      <c r="R224" s="47"/>
      <c r="S224" s="47"/>
      <c r="T224" s="48"/>
      <c r="U224" s="321"/>
      <c r="V224" s="49"/>
      <c r="W224" s="50"/>
      <c r="X224" s="321"/>
      <c r="Y224" s="57"/>
      <c r="Z224" s="204"/>
      <c r="AA224" s="121"/>
      <c r="AB224" s="226">
        <f t="shared" si="0"/>
        <v>26</v>
      </c>
      <c r="AC224" s="226">
        <f t="shared" si="1"/>
        <v>0</v>
      </c>
      <c r="AD224" s="227">
        <f>IF(COUNTIF(P224:P229,"&lt;&gt;"&amp;"")=0,0,U224)</f>
        <v>0</v>
      </c>
      <c r="AE224" s="227">
        <f>IF(COUNTIF(P224:P229,"&lt;&gt;"&amp;"")=0,0,X224)</f>
        <v>0</v>
      </c>
    </row>
    <row r="225" spans="1:31" ht="45" customHeight="1" x14ac:dyDescent="0.15">
      <c r="A225" s="89">
        <f>IF(AND(TRIM(P225)&lt;&gt;"",TRIM(Q225)=""), 1001, 0)</f>
        <v>0</v>
      </c>
      <c r="B225" s="193"/>
      <c r="C225" s="111"/>
      <c r="E225" s="228"/>
      <c r="F225" s="229"/>
      <c r="G225" s="230">
        <v>30502</v>
      </c>
      <c r="H225" s="231"/>
      <c r="I225" s="232" t="s">
        <v>131</v>
      </c>
      <c r="J225" s="233"/>
      <c r="K225" s="234" t="s">
        <v>132</v>
      </c>
      <c r="L225" s="235"/>
      <c r="M225" s="235"/>
      <c r="N225" s="235"/>
      <c r="O225" s="236"/>
      <c r="P225" s="3"/>
      <c r="Q225" s="60"/>
      <c r="R225" s="61"/>
      <c r="S225" s="61"/>
      <c r="T225" s="62"/>
      <c r="U225" s="51"/>
      <c r="V225" s="52"/>
      <c r="W225" s="53"/>
      <c r="X225" s="51"/>
      <c r="Y225" s="58"/>
      <c r="Z225" s="204"/>
      <c r="AA225" s="121"/>
      <c r="AB225" s="226">
        <f t="shared" si="0"/>
        <v>27</v>
      </c>
      <c r="AC225" s="226">
        <f t="shared" si="1"/>
        <v>0</v>
      </c>
    </row>
    <row r="226" spans="1:31" ht="45" customHeight="1" x14ac:dyDescent="0.15">
      <c r="A226" s="89">
        <f>IF(AND(TRIM(P226)&lt;&gt;"",TRIM(Q226)=""), 1001, 0)</f>
        <v>0</v>
      </c>
      <c r="B226" s="193"/>
      <c r="C226" s="111"/>
      <c r="E226" s="228"/>
      <c r="F226" s="229"/>
      <c r="G226" s="230">
        <v>30503</v>
      </c>
      <c r="H226" s="231"/>
      <c r="I226" s="232" t="s">
        <v>133</v>
      </c>
      <c r="J226" s="233"/>
      <c r="K226" s="234" t="s">
        <v>134</v>
      </c>
      <c r="L226" s="235"/>
      <c r="M226" s="235"/>
      <c r="N226" s="235"/>
      <c r="O226" s="236"/>
      <c r="P226" s="3"/>
      <c r="Q226" s="60"/>
      <c r="R226" s="61"/>
      <c r="S226" s="61"/>
      <c r="T226" s="62"/>
      <c r="U226" s="51"/>
      <c r="V226" s="52"/>
      <c r="W226" s="53"/>
      <c r="X226" s="51"/>
      <c r="Y226" s="58"/>
      <c r="Z226" s="204"/>
      <c r="AA226" s="121"/>
      <c r="AB226" s="226">
        <f t="shared" si="0"/>
        <v>28</v>
      </c>
      <c r="AC226" s="226">
        <f t="shared" si="1"/>
        <v>0</v>
      </c>
    </row>
    <row r="227" spans="1:31" ht="45" customHeight="1" x14ac:dyDescent="0.15">
      <c r="A227" s="89">
        <f>IF(AND(TRIM(P227)&lt;&gt;"",TRIM(Q227)=""), 1001, 0)</f>
        <v>0</v>
      </c>
      <c r="B227" s="193"/>
      <c r="C227" s="111"/>
      <c r="E227" s="228"/>
      <c r="F227" s="229"/>
      <c r="G227" s="230">
        <v>30504</v>
      </c>
      <c r="H227" s="231"/>
      <c r="I227" s="232" t="s">
        <v>135</v>
      </c>
      <c r="J227" s="233"/>
      <c r="K227" s="234" t="s">
        <v>136</v>
      </c>
      <c r="L227" s="235"/>
      <c r="M227" s="235"/>
      <c r="N227" s="235"/>
      <c r="O227" s="236"/>
      <c r="P227" s="3"/>
      <c r="Q227" s="60"/>
      <c r="R227" s="61"/>
      <c r="S227" s="61"/>
      <c r="T227" s="62"/>
      <c r="U227" s="51"/>
      <c r="V227" s="52"/>
      <c r="W227" s="53"/>
      <c r="X227" s="51"/>
      <c r="Y227" s="58"/>
      <c r="Z227" s="204"/>
      <c r="AA227" s="121"/>
      <c r="AB227" s="226">
        <f t="shared" si="0"/>
        <v>29</v>
      </c>
      <c r="AC227" s="226">
        <f t="shared" si="1"/>
        <v>0</v>
      </c>
    </row>
    <row r="228" spans="1:31" ht="45" customHeight="1" x14ac:dyDescent="0.15">
      <c r="A228" s="89">
        <f>IF(AND(TRIM(P228)&lt;&gt;"",TRIM(Q228)=""), 1001, 0)</f>
        <v>0</v>
      </c>
      <c r="B228" s="193"/>
      <c r="C228" s="111"/>
      <c r="E228" s="228"/>
      <c r="F228" s="229"/>
      <c r="G228" s="230">
        <v>30505</v>
      </c>
      <c r="H228" s="231"/>
      <c r="I228" s="232" t="s">
        <v>137</v>
      </c>
      <c r="J228" s="233"/>
      <c r="K228" s="234" t="s">
        <v>138</v>
      </c>
      <c r="L228" s="235"/>
      <c r="M228" s="235"/>
      <c r="N228" s="235"/>
      <c r="O228" s="236"/>
      <c r="P228" s="3"/>
      <c r="Q228" s="60"/>
      <c r="R228" s="61"/>
      <c r="S228" s="61"/>
      <c r="T228" s="62"/>
      <c r="U228" s="51"/>
      <c r="V228" s="52"/>
      <c r="W228" s="53"/>
      <c r="X228" s="51"/>
      <c r="Y228" s="58"/>
      <c r="Z228" s="204"/>
      <c r="AA228" s="121"/>
      <c r="AB228" s="226">
        <f t="shared" si="0"/>
        <v>30</v>
      </c>
      <c r="AC228" s="226">
        <f t="shared" si="1"/>
        <v>0</v>
      </c>
    </row>
    <row r="229" spans="1:31" ht="45" customHeight="1" x14ac:dyDescent="0.15">
      <c r="A229" s="89">
        <f>IF(AND(TRIM(P229)&lt;&gt;"",TRIM(Q229)=""), 1001, 0)</f>
        <v>0</v>
      </c>
      <c r="B229" s="193"/>
      <c r="C229" s="111"/>
      <c r="E229" s="237"/>
      <c r="F229" s="238"/>
      <c r="G229" s="239">
        <v>30599</v>
      </c>
      <c r="H229" s="240"/>
      <c r="I229" s="241" t="s">
        <v>92</v>
      </c>
      <c r="J229" s="242"/>
      <c r="K229" s="243"/>
      <c r="L229" s="244"/>
      <c r="M229" s="244"/>
      <c r="N229" s="244"/>
      <c r="O229" s="245"/>
      <c r="P229" s="4"/>
      <c r="Q229" s="63"/>
      <c r="R229" s="64"/>
      <c r="S229" s="64"/>
      <c r="T229" s="65"/>
      <c r="U229" s="54"/>
      <c r="V229" s="55"/>
      <c r="W229" s="56"/>
      <c r="X229" s="54"/>
      <c r="Y229" s="59"/>
      <c r="Z229" s="204"/>
      <c r="AA229" s="121"/>
      <c r="AB229" s="226">
        <f t="shared" si="0"/>
        <v>31</v>
      </c>
      <c r="AC229" s="226">
        <f t="shared" si="1"/>
        <v>0</v>
      </c>
    </row>
    <row r="230" spans="1:31" ht="45" customHeight="1" x14ac:dyDescent="0.15">
      <c r="A230" s="89">
        <f>IF(AND(TRIM(P230)&lt;&gt;"",TRIM(Q230)=""), 1001, 0)</f>
        <v>0</v>
      </c>
      <c r="B230" s="193"/>
      <c r="C230" s="111"/>
      <c r="E230" s="217" t="s">
        <v>139</v>
      </c>
      <c r="F230" s="218"/>
      <c r="G230" s="219">
        <v>30601</v>
      </c>
      <c r="H230" s="220"/>
      <c r="I230" s="221" t="s">
        <v>140</v>
      </c>
      <c r="J230" s="222"/>
      <c r="K230" s="223" t="s">
        <v>141</v>
      </c>
      <c r="L230" s="224"/>
      <c r="M230" s="224"/>
      <c r="N230" s="224"/>
      <c r="O230" s="225"/>
      <c r="P230" s="2"/>
      <c r="Q230" s="46"/>
      <c r="R230" s="47"/>
      <c r="S230" s="47"/>
      <c r="T230" s="48"/>
      <c r="U230" s="321"/>
      <c r="V230" s="49"/>
      <c r="W230" s="50"/>
      <c r="X230" s="321"/>
      <c r="Y230" s="57"/>
      <c r="Z230" s="204"/>
      <c r="AA230" s="121"/>
      <c r="AB230" s="226">
        <f t="shared" si="0"/>
        <v>32</v>
      </c>
      <c r="AC230" s="226">
        <f t="shared" si="1"/>
        <v>0</v>
      </c>
      <c r="AD230" s="227">
        <f>IF(COUNTIF(P230:P232,"&lt;&gt;"&amp;"")=0,0,U230)</f>
        <v>0</v>
      </c>
      <c r="AE230" s="227">
        <f>IF(COUNTIF(P230:P232,"&lt;&gt;"&amp;"")=0,0,X230)</f>
        <v>0</v>
      </c>
    </row>
    <row r="231" spans="1:31" ht="45" customHeight="1" x14ac:dyDescent="0.15">
      <c r="A231" s="89">
        <f>IF(AND(TRIM(P231)&lt;&gt;"",TRIM(Q231)=""), 1001, 0)</f>
        <v>0</v>
      </c>
      <c r="B231" s="193"/>
      <c r="C231" s="111"/>
      <c r="E231" s="228"/>
      <c r="F231" s="229"/>
      <c r="G231" s="230">
        <v>30602</v>
      </c>
      <c r="H231" s="231"/>
      <c r="I231" s="232" t="s">
        <v>142</v>
      </c>
      <c r="J231" s="233"/>
      <c r="K231" s="234" t="s">
        <v>143</v>
      </c>
      <c r="L231" s="235"/>
      <c r="M231" s="235"/>
      <c r="N231" s="235"/>
      <c r="O231" s="236"/>
      <c r="P231" s="3"/>
      <c r="Q231" s="60"/>
      <c r="R231" s="61"/>
      <c r="S231" s="61"/>
      <c r="T231" s="62"/>
      <c r="U231" s="51"/>
      <c r="V231" s="52"/>
      <c r="W231" s="53"/>
      <c r="X231" s="51"/>
      <c r="Y231" s="58"/>
      <c r="Z231" s="204"/>
      <c r="AA231" s="121"/>
      <c r="AB231" s="226">
        <f t="shared" si="0"/>
        <v>33</v>
      </c>
      <c r="AC231" s="226">
        <f t="shared" si="1"/>
        <v>0</v>
      </c>
    </row>
    <row r="232" spans="1:31" ht="45" customHeight="1" x14ac:dyDescent="0.15">
      <c r="A232" s="89">
        <f>IF(AND(TRIM(P232)&lt;&gt;"",TRIM(Q232)=""), 1001, 0)</f>
        <v>0</v>
      </c>
      <c r="B232" s="193"/>
      <c r="C232" s="111"/>
      <c r="E232" s="237"/>
      <c r="F232" s="238"/>
      <c r="G232" s="239">
        <v>30699</v>
      </c>
      <c r="H232" s="240"/>
      <c r="I232" s="241" t="s">
        <v>92</v>
      </c>
      <c r="J232" s="242"/>
      <c r="K232" s="243" t="s">
        <v>144</v>
      </c>
      <c r="L232" s="244"/>
      <c r="M232" s="244"/>
      <c r="N232" s="244"/>
      <c r="O232" s="245"/>
      <c r="P232" s="4"/>
      <c r="Q232" s="63"/>
      <c r="R232" s="64"/>
      <c r="S232" s="64"/>
      <c r="T232" s="65"/>
      <c r="U232" s="54"/>
      <c r="V232" s="55"/>
      <c r="W232" s="56"/>
      <c r="X232" s="54"/>
      <c r="Y232" s="59"/>
      <c r="Z232" s="204"/>
      <c r="AA232" s="121"/>
      <c r="AB232" s="226">
        <f t="shared" si="0"/>
        <v>34</v>
      </c>
      <c r="AC232" s="226">
        <f t="shared" si="1"/>
        <v>0</v>
      </c>
    </row>
    <row r="233" spans="1:31" ht="45" customHeight="1" x14ac:dyDescent="0.15">
      <c r="A233" s="89">
        <f>IF(AND(TRIM(P233)&lt;&gt;"",TRIM(Q233)=""), 1001, 0)</f>
        <v>0</v>
      </c>
      <c r="B233" s="193"/>
      <c r="C233" s="111"/>
      <c r="E233" s="217" t="s">
        <v>145</v>
      </c>
      <c r="F233" s="218"/>
      <c r="G233" s="219">
        <v>30701</v>
      </c>
      <c r="H233" s="220"/>
      <c r="I233" s="221" t="s">
        <v>146</v>
      </c>
      <c r="J233" s="222"/>
      <c r="K233" s="223" t="s">
        <v>147</v>
      </c>
      <c r="L233" s="224"/>
      <c r="M233" s="224"/>
      <c r="N233" s="224"/>
      <c r="O233" s="225"/>
      <c r="P233" s="2"/>
      <c r="Q233" s="46"/>
      <c r="R233" s="47"/>
      <c r="S233" s="47"/>
      <c r="T233" s="48"/>
      <c r="U233" s="321"/>
      <c r="V233" s="49"/>
      <c r="W233" s="50"/>
      <c r="X233" s="321"/>
      <c r="Y233" s="57"/>
      <c r="Z233" s="204"/>
      <c r="AA233" s="121"/>
      <c r="AB233" s="226">
        <f t="shared" si="0"/>
        <v>35</v>
      </c>
      <c r="AC233" s="226">
        <f t="shared" si="1"/>
        <v>0</v>
      </c>
      <c r="AD233" s="227">
        <f>IF(COUNTIF(P233:P237,"&lt;&gt;"&amp;"")=0,0,U233)</f>
        <v>0</v>
      </c>
      <c r="AE233" s="227">
        <f>IF(COUNTIF(P233:P237,"&lt;&gt;"&amp;"")=0,0,X233)</f>
        <v>0</v>
      </c>
    </row>
    <row r="234" spans="1:31" ht="45" customHeight="1" x14ac:dyDescent="0.15">
      <c r="A234" s="89">
        <f>IF(AND(TRIM(P234)&lt;&gt;"",TRIM(Q234)=""), 1001, 0)</f>
        <v>0</v>
      </c>
      <c r="B234" s="193"/>
      <c r="C234" s="111"/>
      <c r="E234" s="228"/>
      <c r="F234" s="229"/>
      <c r="G234" s="230">
        <v>30702</v>
      </c>
      <c r="H234" s="231"/>
      <c r="I234" s="232" t="s">
        <v>148</v>
      </c>
      <c r="J234" s="233"/>
      <c r="K234" s="234" t="s">
        <v>149</v>
      </c>
      <c r="L234" s="235"/>
      <c r="M234" s="235"/>
      <c r="N234" s="235"/>
      <c r="O234" s="236"/>
      <c r="P234" s="3"/>
      <c r="Q234" s="60"/>
      <c r="R234" s="61"/>
      <c r="S234" s="61"/>
      <c r="T234" s="62"/>
      <c r="U234" s="51"/>
      <c r="V234" s="52"/>
      <c r="W234" s="53"/>
      <c r="X234" s="51"/>
      <c r="Y234" s="58"/>
      <c r="Z234" s="204"/>
      <c r="AA234" s="121"/>
      <c r="AB234" s="226">
        <f t="shared" si="0"/>
        <v>36</v>
      </c>
      <c r="AC234" s="226">
        <f t="shared" si="1"/>
        <v>0</v>
      </c>
    </row>
    <row r="235" spans="1:31" ht="45" customHeight="1" x14ac:dyDescent="0.15">
      <c r="A235" s="89">
        <f>IF(AND(TRIM(P235)&lt;&gt;"",TRIM(Q235)=""), 1001, 0)</f>
        <v>0</v>
      </c>
      <c r="B235" s="193"/>
      <c r="C235" s="111"/>
      <c r="E235" s="228"/>
      <c r="F235" s="229"/>
      <c r="G235" s="230">
        <v>30703</v>
      </c>
      <c r="H235" s="231"/>
      <c r="I235" s="232" t="s">
        <v>150</v>
      </c>
      <c r="J235" s="233"/>
      <c r="K235" s="234" t="s">
        <v>151</v>
      </c>
      <c r="L235" s="235"/>
      <c r="M235" s="235"/>
      <c r="N235" s="235"/>
      <c r="O235" s="236"/>
      <c r="P235" s="3"/>
      <c r="Q235" s="60"/>
      <c r="R235" s="61"/>
      <c r="S235" s="61"/>
      <c r="T235" s="62"/>
      <c r="U235" s="51"/>
      <c r="V235" s="52"/>
      <c r="W235" s="53"/>
      <c r="X235" s="51"/>
      <c r="Y235" s="58"/>
      <c r="Z235" s="204"/>
      <c r="AA235" s="121"/>
      <c r="AB235" s="226">
        <f t="shared" si="0"/>
        <v>37</v>
      </c>
      <c r="AC235" s="226">
        <f t="shared" si="1"/>
        <v>0</v>
      </c>
    </row>
    <row r="236" spans="1:31" ht="45" customHeight="1" x14ac:dyDescent="0.15">
      <c r="A236" s="89">
        <f>IF(AND(TRIM(P236)&lt;&gt;"",TRIM(Q236)=""), 1001, 0)</f>
        <v>0</v>
      </c>
      <c r="B236" s="193"/>
      <c r="C236" s="111"/>
      <c r="E236" s="228"/>
      <c r="F236" s="229"/>
      <c r="G236" s="230">
        <v>30704</v>
      </c>
      <c r="H236" s="231"/>
      <c r="I236" s="232" t="s">
        <v>152</v>
      </c>
      <c r="J236" s="233"/>
      <c r="K236" s="234" t="s">
        <v>153</v>
      </c>
      <c r="L236" s="235"/>
      <c r="M236" s="235"/>
      <c r="N236" s="235"/>
      <c r="O236" s="236"/>
      <c r="P236" s="3"/>
      <c r="Q236" s="60"/>
      <c r="R236" s="61"/>
      <c r="S236" s="61"/>
      <c r="T236" s="62"/>
      <c r="U236" s="51"/>
      <c r="V236" s="52"/>
      <c r="W236" s="53"/>
      <c r="X236" s="51"/>
      <c r="Y236" s="58"/>
      <c r="Z236" s="204"/>
      <c r="AA236" s="121"/>
      <c r="AB236" s="226">
        <f t="shared" si="0"/>
        <v>38</v>
      </c>
      <c r="AC236" s="226">
        <f t="shared" si="1"/>
        <v>0</v>
      </c>
    </row>
    <row r="237" spans="1:31" ht="45" customHeight="1" x14ac:dyDescent="0.15">
      <c r="A237" s="89">
        <f>IF(AND(TRIM(P237)&lt;&gt;"",TRIM(Q237)=""), 1001, 0)</f>
        <v>0</v>
      </c>
      <c r="B237" s="193"/>
      <c r="C237" s="111"/>
      <c r="E237" s="237"/>
      <c r="F237" s="238"/>
      <c r="G237" s="239">
        <v>30799</v>
      </c>
      <c r="H237" s="240"/>
      <c r="I237" s="241" t="s">
        <v>92</v>
      </c>
      <c r="J237" s="242"/>
      <c r="K237" s="243"/>
      <c r="L237" s="244"/>
      <c r="M237" s="244"/>
      <c r="N237" s="244"/>
      <c r="O237" s="245"/>
      <c r="P237" s="4"/>
      <c r="Q237" s="63"/>
      <c r="R237" s="64"/>
      <c r="S237" s="64"/>
      <c r="T237" s="65"/>
      <c r="U237" s="54"/>
      <c r="V237" s="55"/>
      <c r="W237" s="56"/>
      <c r="X237" s="54"/>
      <c r="Y237" s="59"/>
      <c r="Z237" s="204"/>
      <c r="AA237" s="121"/>
      <c r="AB237" s="226">
        <f t="shared" si="0"/>
        <v>39</v>
      </c>
      <c r="AC237" s="226">
        <f t="shared" si="1"/>
        <v>0</v>
      </c>
    </row>
    <row r="238" spans="1:31" ht="45" customHeight="1" x14ac:dyDescent="0.15">
      <c r="A238" s="89">
        <f>IF(AND(TRIM(P238)&lt;&gt;"",TRIM(Q238)=""), 1001, 0)</f>
        <v>0</v>
      </c>
      <c r="B238" s="193"/>
      <c r="C238" s="111"/>
      <c r="E238" s="217" t="s">
        <v>154</v>
      </c>
      <c r="F238" s="218"/>
      <c r="G238" s="219">
        <v>30801</v>
      </c>
      <c r="H238" s="220"/>
      <c r="I238" s="221" t="s">
        <v>11</v>
      </c>
      <c r="J238" s="222"/>
      <c r="K238" s="223" t="s">
        <v>155</v>
      </c>
      <c r="L238" s="224"/>
      <c r="M238" s="224"/>
      <c r="N238" s="224"/>
      <c r="O238" s="225"/>
      <c r="P238" s="2"/>
      <c r="Q238" s="46"/>
      <c r="R238" s="47"/>
      <c r="S238" s="47"/>
      <c r="T238" s="48"/>
      <c r="U238" s="321"/>
      <c r="V238" s="49"/>
      <c r="W238" s="50"/>
      <c r="X238" s="321"/>
      <c r="Y238" s="57"/>
      <c r="Z238" s="204"/>
      <c r="AA238" s="121"/>
      <c r="AB238" s="226">
        <f t="shared" si="0"/>
        <v>40</v>
      </c>
      <c r="AC238" s="226">
        <f t="shared" si="1"/>
        <v>0</v>
      </c>
      <c r="AD238" s="227">
        <f>IF(COUNTIF(P238:P239,"&lt;&gt;"&amp;"")=0,0,U238)</f>
        <v>0</v>
      </c>
      <c r="AE238" s="227">
        <f>IF(COUNTIF(P238:P239,"&lt;&gt;"&amp;"")=0,0,X238)</f>
        <v>0</v>
      </c>
    </row>
    <row r="239" spans="1:31" ht="45" customHeight="1" x14ac:dyDescent="0.15">
      <c r="A239" s="89">
        <f>IF(AND(TRIM(P239)&lt;&gt;"",TRIM(Q239)=""), 1001, 0)</f>
        <v>0</v>
      </c>
      <c r="B239" s="193"/>
      <c r="C239" s="111"/>
      <c r="E239" s="237"/>
      <c r="F239" s="238"/>
      <c r="G239" s="239">
        <v>30899</v>
      </c>
      <c r="H239" s="240"/>
      <c r="I239" s="241" t="s">
        <v>92</v>
      </c>
      <c r="J239" s="242"/>
      <c r="K239" s="243"/>
      <c r="L239" s="244"/>
      <c r="M239" s="244"/>
      <c r="N239" s="244"/>
      <c r="O239" s="245"/>
      <c r="P239" s="4"/>
      <c r="Q239" s="63"/>
      <c r="R239" s="64"/>
      <c r="S239" s="64"/>
      <c r="T239" s="65"/>
      <c r="U239" s="54"/>
      <c r="V239" s="55"/>
      <c r="W239" s="56"/>
      <c r="X239" s="54"/>
      <c r="Y239" s="59"/>
      <c r="Z239" s="204"/>
      <c r="AA239" s="121"/>
      <c r="AB239" s="226">
        <f t="shared" si="0"/>
        <v>41</v>
      </c>
      <c r="AC239" s="226">
        <f t="shared" si="1"/>
        <v>0</v>
      </c>
    </row>
    <row r="240" spans="1:31" ht="45" customHeight="1" x14ac:dyDescent="0.15">
      <c r="A240" s="89">
        <f>IF(AND(TRIM(P240)&lt;&gt;"",TRIM(Q240)=""), 1001, 0)</f>
        <v>0</v>
      </c>
      <c r="B240" s="193"/>
      <c r="C240" s="111"/>
      <c r="E240" s="217" t="s">
        <v>156</v>
      </c>
      <c r="F240" s="218"/>
      <c r="G240" s="219">
        <v>30901</v>
      </c>
      <c r="H240" s="220"/>
      <c r="I240" s="221" t="s">
        <v>157</v>
      </c>
      <c r="J240" s="222"/>
      <c r="K240" s="223" t="s">
        <v>158</v>
      </c>
      <c r="L240" s="224"/>
      <c r="M240" s="224"/>
      <c r="N240" s="224"/>
      <c r="O240" s="225"/>
      <c r="P240" s="2"/>
      <c r="Q240" s="46"/>
      <c r="R240" s="47"/>
      <c r="S240" s="47"/>
      <c r="T240" s="48"/>
      <c r="U240" s="321"/>
      <c r="V240" s="49"/>
      <c r="W240" s="50"/>
      <c r="X240" s="321"/>
      <c r="Y240" s="57"/>
      <c r="Z240" s="204"/>
      <c r="AA240" s="121"/>
      <c r="AB240" s="226">
        <f t="shared" si="0"/>
        <v>42</v>
      </c>
      <c r="AC240" s="226">
        <f t="shared" si="1"/>
        <v>0</v>
      </c>
      <c r="AD240" s="227">
        <f>IF(COUNTIF(P240:P245,"&lt;&gt;"&amp;"")=0,0,U240)</f>
        <v>0</v>
      </c>
      <c r="AE240" s="227">
        <f>IF(COUNTIF(P240:P245,"&lt;&gt;"&amp;"")=0,0,X240)</f>
        <v>0</v>
      </c>
    </row>
    <row r="241" spans="1:31" ht="45" customHeight="1" x14ac:dyDescent="0.15">
      <c r="A241" s="89">
        <f>IF(AND(TRIM(P241)&lt;&gt;"",TRIM(Q241)=""), 1001, 0)</f>
        <v>0</v>
      </c>
      <c r="B241" s="193"/>
      <c r="C241" s="111"/>
      <c r="E241" s="228"/>
      <c r="F241" s="229"/>
      <c r="G241" s="230">
        <v>30902</v>
      </c>
      <c r="H241" s="231"/>
      <c r="I241" s="232" t="s">
        <v>159</v>
      </c>
      <c r="J241" s="233"/>
      <c r="K241" s="234" t="s">
        <v>160</v>
      </c>
      <c r="L241" s="235"/>
      <c r="M241" s="235"/>
      <c r="N241" s="235"/>
      <c r="O241" s="236"/>
      <c r="P241" s="3"/>
      <c r="Q241" s="60"/>
      <c r="R241" s="61"/>
      <c r="S241" s="61"/>
      <c r="T241" s="62"/>
      <c r="U241" s="51"/>
      <c r="V241" s="52"/>
      <c r="W241" s="53"/>
      <c r="X241" s="51"/>
      <c r="Y241" s="58"/>
      <c r="Z241" s="204"/>
      <c r="AA241" s="121"/>
      <c r="AB241" s="226">
        <f t="shared" si="0"/>
        <v>43</v>
      </c>
      <c r="AC241" s="226">
        <f t="shared" si="1"/>
        <v>0</v>
      </c>
    </row>
    <row r="242" spans="1:31" ht="45" customHeight="1" x14ac:dyDescent="0.15">
      <c r="A242" s="89">
        <f>IF(AND(TRIM(P242)&lt;&gt;"",TRIM(Q242)=""), 1001, 0)</f>
        <v>0</v>
      </c>
      <c r="B242" s="193"/>
      <c r="C242" s="111"/>
      <c r="E242" s="228"/>
      <c r="F242" s="229"/>
      <c r="G242" s="230">
        <v>30903</v>
      </c>
      <c r="H242" s="231"/>
      <c r="I242" s="232" t="s">
        <v>161</v>
      </c>
      <c r="J242" s="233"/>
      <c r="K242" s="234" t="s">
        <v>162</v>
      </c>
      <c r="L242" s="235"/>
      <c r="M242" s="235"/>
      <c r="N242" s="235"/>
      <c r="O242" s="236"/>
      <c r="P242" s="3"/>
      <c r="Q242" s="60"/>
      <c r="R242" s="61"/>
      <c r="S242" s="61"/>
      <c r="T242" s="62"/>
      <c r="U242" s="51"/>
      <c r="V242" s="52"/>
      <c r="W242" s="53"/>
      <c r="X242" s="51"/>
      <c r="Y242" s="58"/>
      <c r="Z242" s="204"/>
      <c r="AA242" s="121"/>
      <c r="AB242" s="226">
        <f t="shared" si="0"/>
        <v>44</v>
      </c>
      <c r="AC242" s="226">
        <f t="shared" si="1"/>
        <v>0</v>
      </c>
    </row>
    <row r="243" spans="1:31" ht="45" customHeight="1" x14ac:dyDescent="0.15">
      <c r="A243" s="89">
        <f>IF(AND(TRIM(P243)&lt;&gt;"",TRIM(Q243)=""), 1001, 0)</f>
        <v>0</v>
      </c>
      <c r="B243" s="193"/>
      <c r="C243" s="111"/>
      <c r="E243" s="228"/>
      <c r="F243" s="229"/>
      <c r="G243" s="230">
        <v>30904</v>
      </c>
      <c r="H243" s="231"/>
      <c r="I243" s="232" t="s">
        <v>163</v>
      </c>
      <c r="J243" s="233"/>
      <c r="K243" s="234" t="s">
        <v>164</v>
      </c>
      <c r="L243" s="235"/>
      <c r="M243" s="235"/>
      <c r="N243" s="235"/>
      <c r="O243" s="236"/>
      <c r="P243" s="3"/>
      <c r="Q243" s="60"/>
      <c r="R243" s="61"/>
      <c r="S243" s="61"/>
      <c r="T243" s="62"/>
      <c r="U243" s="51"/>
      <c r="V243" s="52"/>
      <c r="W243" s="53"/>
      <c r="X243" s="51"/>
      <c r="Y243" s="58"/>
      <c r="Z243" s="204"/>
      <c r="AA243" s="121"/>
      <c r="AB243" s="226">
        <f t="shared" si="0"/>
        <v>45</v>
      </c>
      <c r="AC243" s="226">
        <f t="shared" si="1"/>
        <v>0</v>
      </c>
    </row>
    <row r="244" spans="1:31" ht="45" customHeight="1" x14ac:dyDescent="0.15">
      <c r="A244" s="89">
        <f>IF(AND(TRIM(P244)&lt;&gt;"",TRIM(Q244)=""), 1001, 0)</f>
        <v>0</v>
      </c>
      <c r="B244" s="193"/>
      <c r="C244" s="111"/>
      <c r="E244" s="228"/>
      <c r="F244" s="229"/>
      <c r="G244" s="230">
        <v>30905</v>
      </c>
      <c r="H244" s="231"/>
      <c r="I244" s="232" t="s">
        <v>165</v>
      </c>
      <c r="J244" s="233"/>
      <c r="K244" s="234" t="s">
        <v>166</v>
      </c>
      <c r="L244" s="235"/>
      <c r="M244" s="235"/>
      <c r="N244" s="235"/>
      <c r="O244" s="236"/>
      <c r="P244" s="3"/>
      <c r="Q244" s="60"/>
      <c r="R244" s="61"/>
      <c r="S244" s="61"/>
      <c r="T244" s="62"/>
      <c r="U244" s="51"/>
      <c r="V244" s="52"/>
      <c r="W244" s="53"/>
      <c r="X244" s="51"/>
      <c r="Y244" s="58"/>
      <c r="Z244" s="204"/>
      <c r="AA244" s="121"/>
      <c r="AB244" s="226">
        <f t="shared" si="0"/>
        <v>46</v>
      </c>
      <c r="AC244" s="226">
        <f t="shared" si="1"/>
        <v>0</v>
      </c>
    </row>
    <row r="245" spans="1:31" ht="45" customHeight="1" x14ac:dyDescent="0.15">
      <c r="A245" s="89">
        <f>IF(AND(TRIM(P245)&lt;&gt;"",TRIM(Q245)=""), 1001, 0)</f>
        <v>0</v>
      </c>
      <c r="B245" s="193"/>
      <c r="C245" s="111"/>
      <c r="E245" s="237"/>
      <c r="F245" s="238"/>
      <c r="G245" s="239">
        <v>30999</v>
      </c>
      <c r="H245" s="240"/>
      <c r="I245" s="241" t="s">
        <v>92</v>
      </c>
      <c r="J245" s="242"/>
      <c r="K245" s="243"/>
      <c r="L245" s="244"/>
      <c r="M245" s="244"/>
      <c r="N245" s="244"/>
      <c r="O245" s="245"/>
      <c r="P245" s="4"/>
      <c r="Q245" s="63"/>
      <c r="R245" s="64"/>
      <c r="S245" s="64"/>
      <c r="T245" s="65"/>
      <c r="U245" s="54"/>
      <c r="V245" s="55"/>
      <c r="W245" s="56"/>
      <c r="X245" s="54"/>
      <c r="Y245" s="59"/>
      <c r="Z245" s="204"/>
      <c r="AA245" s="121"/>
      <c r="AB245" s="226">
        <f t="shared" si="0"/>
        <v>47</v>
      </c>
      <c r="AC245" s="226">
        <f t="shared" si="1"/>
        <v>0</v>
      </c>
    </row>
    <row r="246" spans="1:31" ht="45" customHeight="1" x14ac:dyDescent="0.15">
      <c r="A246" s="89">
        <f>IF(AND(TRIM(P246)&lt;&gt;"",TRIM(Q246)=""), 1001, 0)</f>
        <v>0</v>
      </c>
      <c r="B246" s="193"/>
      <c r="C246" s="111"/>
      <c r="E246" s="217" t="s">
        <v>167</v>
      </c>
      <c r="F246" s="218"/>
      <c r="G246" s="219">
        <v>31001</v>
      </c>
      <c r="H246" s="220"/>
      <c r="I246" s="221" t="s">
        <v>168</v>
      </c>
      <c r="J246" s="222"/>
      <c r="K246" s="223" t="s">
        <v>169</v>
      </c>
      <c r="L246" s="224"/>
      <c r="M246" s="224"/>
      <c r="N246" s="224"/>
      <c r="O246" s="225"/>
      <c r="P246" s="2"/>
      <c r="Q246" s="46"/>
      <c r="R246" s="47"/>
      <c r="S246" s="47"/>
      <c r="T246" s="48"/>
      <c r="U246" s="321"/>
      <c r="V246" s="49"/>
      <c r="W246" s="50"/>
      <c r="X246" s="321"/>
      <c r="Y246" s="57"/>
      <c r="Z246" s="204"/>
      <c r="AA246" s="121"/>
      <c r="AB246" s="226">
        <f t="shared" si="0"/>
        <v>48</v>
      </c>
      <c r="AC246" s="226">
        <f t="shared" si="1"/>
        <v>0</v>
      </c>
      <c r="AD246" s="227">
        <f>IF(COUNTIF(P246:P250,"&lt;&gt;"&amp;"")=0,0,U246)</f>
        <v>0</v>
      </c>
      <c r="AE246" s="227">
        <f>IF(COUNTIF(P246:P250,"&lt;&gt;"&amp;"")=0,0,X246)</f>
        <v>0</v>
      </c>
    </row>
    <row r="247" spans="1:31" ht="45" customHeight="1" x14ac:dyDescent="0.15">
      <c r="A247" s="89">
        <f>IF(AND(TRIM(P247)&lt;&gt;"",TRIM(Q247)=""), 1001, 0)</f>
        <v>0</v>
      </c>
      <c r="B247" s="193"/>
      <c r="C247" s="111"/>
      <c r="E247" s="228"/>
      <c r="F247" s="229"/>
      <c r="G247" s="230">
        <v>31002</v>
      </c>
      <c r="H247" s="231"/>
      <c r="I247" s="232" t="s">
        <v>170</v>
      </c>
      <c r="J247" s="233"/>
      <c r="K247" s="234" t="s">
        <v>171</v>
      </c>
      <c r="L247" s="235"/>
      <c r="M247" s="235"/>
      <c r="N247" s="235"/>
      <c r="O247" s="236"/>
      <c r="P247" s="3"/>
      <c r="Q247" s="60"/>
      <c r="R247" s="61"/>
      <c r="S247" s="61"/>
      <c r="T247" s="62"/>
      <c r="U247" s="51"/>
      <c r="V247" s="52"/>
      <c r="W247" s="53"/>
      <c r="X247" s="51"/>
      <c r="Y247" s="58"/>
      <c r="Z247" s="204"/>
      <c r="AA247" s="121"/>
      <c r="AB247" s="226">
        <f t="shared" si="0"/>
        <v>49</v>
      </c>
      <c r="AC247" s="226">
        <f t="shared" si="1"/>
        <v>0</v>
      </c>
    </row>
    <row r="248" spans="1:31" ht="45" customHeight="1" x14ac:dyDescent="0.15">
      <c r="A248" s="89">
        <f>IF(AND(TRIM(P248)&lt;&gt;"",TRIM(Q248)=""), 1001, 0)</f>
        <v>0</v>
      </c>
      <c r="B248" s="193"/>
      <c r="C248" s="111"/>
      <c r="E248" s="228"/>
      <c r="F248" s="229"/>
      <c r="G248" s="230">
        <v>31003</v>
      </c>
      <c r="H248" s="231"/>
      <c r="I248" s="232" t="s">
        <v>172</v>
      </c>
      <c r="J248" s="233"/>
      <c r="K248" s="234" t="s">
        <v>173</v>
      </c>
      <c r="L248" s="235"/>
      <c r="M248" s="235"/>
      <c r="N248" s="235"/>
      <c r="O248" s="236"/>
      <c r="P248" s="3"/>
      <c r="Q248" s="60"/>
      <c r="R248" s="61"/>
      <c r="S248" s="61"/>
      <c r="T248" s="62"/>
      <c r="U248" s="51"/>
      <c r="V248" s="52"/>
      <c r="W248" s="53"/>
      <c r="X248" s="51"/>
      <c r="Y248" s="58"/>
      <c r="Z248" s="204"/>
      <c r="AA248" s="121"/>
      <c r="AB248" s="226">
        <f t="shared" si="0"/>
        <v>50</v>
      </c>
      <c r="AC248" s="226">
        <f t="shared" si="1"/>
        <v>0</v>
      </c>
    </row>
    <row r="249" spans="1:31" ht="45" customHeight="1" x14ac:dyDescent="0.15">
      <c r="A249" s="89">
        <f>IF(AND(TRIM(P249)&lt;&gt;"",TRIM(Q249)=""), 1001, 0)</f>
        <v>0</v>
      </c>
      <c r="B249" s="193"/>
      <c r="C249" s="111"/>
      <c r="E249" s="228"/>
      <c r="F249" s="229"/>
      <c r="G249" s="230">
        <v>31004</v>
      </c>
      <c r="H249" s="231"/>
      <c r="I249" s="232" t="s">
        <v>174</v>
      </c>
      <c r="J249" s="233"/>
      <c r="K249" s="234" t="s">
        <v>175</v>
      </c>
      <c r="L249" s="235"/>
      <c r="M249" s="235"/>
      <c r="N249" s="235"/>
      <c r="O249" s="236"/>
      <c r="P249" s="3"/>
      <c r="Q249" s="60"/>
      <c r="R249" s="61"/>
      <c r="S249" s="61"/>
      <c r="T249" s="62"/>
      <c r="U249" s="51"/>
      <c r="V249" s="52"/>
      <c r="W249" s="53"/>
      <c r="X249" s="51"/>
      <c r="Y249" s="58"/>
      <c r="Z249" s="204"/>
      <c r="AA249" s="121"/>
      <c r="AB249" s="226">
        <f t="shared" si="0"/>
        <v>51</v>
      </c>
      <c r="AC249" s="226">
        <f t="shared" si="1"/>
        <v>0</v>
      </c>
    </row>
    <row r="250" spans="1:31" ht="45" customHeight="1" x14ac:dyDescent="0.15">
      <c r="A250" s="89">
        <f>IF(AND(TRIM(P250)&lt;&gt;"",TRIM(Q250)=""), 1001, 0)</f>
        <v>0</v>
      </c>
      <c r="B250" s="193"/>
      <c r="C250" s="111"/>
      <c r="E250" s="237"/>
      <c r="F250" s="238"/>
      <c r="G250" s="239">
        <v>31099</v>
      </c>
      <c r="H250" s="240"/>
      <c r="I250" s="241" t="s">
        <v>92</v>
      </c>
      <c r="J250" s="242"/>
      <c r="K250" s="243"/>
      <c r="L250" s="244"/>
      <c r="M250" s="244"/>
      <c r="N250" s="244"/>
      <c r="O250" s="245"/>
      <c r="P250" s="4"/>
      <c r="Q250" s="63"/>
      <c r="R250" s="64"/>
      <c r="S250" s="64"/>
      <c r="T250" s="65"/>
      <c r="U250" s="54"/>
      <c r="V250" s="55"/>
      <c r="W250" s="56"/>
      <c r="X250" s="54"/>
      <c r="Y250" s="59"/>
      <c r="Z250" s="204"/>
      <c r="AA250" s="121"/>
      <c r="AB250" s="226">
        <f t="shared" si="0"/>
        <v>52</v>
      </c>
      <c r="AC250" s="226">
        <f t="shared" si="1"/>
        <v>0</v>
      </c>
    </row>
    <row r="251" spans="1:31" ht="45" customHeight="1" x14ac:dyDescent="0.15">
      <c r="A251" s="89">
        <f>IF(AND(TRIM(P251)&lt;&gt;"",TRIM(Q251)=""), 1001, 0)</f>
        <v>0</v>
      </c>
      <c r="B251" s="193"/>
      <c r="C251" s="111"/>
      <c r="E251" s="217" t="s">
        <v>176</v>
      </c>
      <c r="F251" s="218"/>
      <c r="G251" s="219">
        <v>31101</v>
      </c>
      <c r="H251" s="220"/>
      <c r="I251" s="221" t="s">
        <v>177</v>
      </c>
      <c r="J251" s="222"/>
      <c r="K251" s="223" t="s">
        <v>178</v>
      </c>
      <c r="L251" s="224"/>
      <c r="M251" s="224"/>
      <c r="N251" s="224"/>
      <c r="O251" s="225"/>
      <c r="P251" s="2"/>
      <c r="Q251" s="46"/>
      <c r="R251" s="47"/>
      <c r="S251" s="47"/>
      <c r="T251" s="48"/>
      <c r="U251" s="321"/>
      <c r="V251" s="49"/>
      <c r="W251" s="50"/>
      <c r="X251" s="321"/>
      <c r="Y251" s="57"/>
      <c r="Z251" s="204"/>
      <c r="AA251" s="121"/>
      <c r="AB251" s="226">
        <f t="shared" si="0"/>
        <v>53</v>
      </c>
      <c r="AC251" s="226">
        <f t="shared" si="1"/>
        <v>0</v>
      </c>
      <c r="AD251" s="227">
        <f>IF(COUNTIF(P251:P257,"&lt;&gt;"&amp;"")=0,0,U251)</f>
        <v>0</v>
      </c>
      <c r="AE251" s="227">
        <f>IF(COUNTIF(P251:P257,"&lt;&gt;"&amp;"")=0,0,X251)</f>
        <v>0</v>
      </c>
    </row>
    <row r="252" spans="1:31" ht="45" customHeight="1" x14ac:dyDescent="0.15">
      <c r="A252" s="89">
        <f>IF(AND(TRIM(P252)&lt;&gt;"",TRIM(Q252)=""), 1001, 0)</f>
        <v>0</v>
      </c>
      <c r="B252" s="193"/>
      <c r="C252" s="111"/>
      <c r="E252" s="228"/>
      <c r="F252" s="229"/>
      <c r="G252" s="230">
        <v>31102</v>
      </c>
      <c r="H252" s="231"/>
      <c r="I252" s="232" t="s">
        <v>179</v>
      </c>
      <c r="J252" s="233"/>
      <c r="K252" s="234" t="s">
        <v>180</v>
      </c>
      <c r="L252" s="235"/>
      <c r="M252" s="235"/>
      <c r="N252" s="235"/>
      <c r="O252" s="236"/>
      <c r="P252" s="3"/>
      <c r="Q252" s="60"/>
      <c r="R252" s="61"/>
      <c r="S252" s="61"/>
      <c r="T252" s="62"/>
      <c r="U252" s="51"/>
      <c r="V252" s="52"/>
      <c r="W252" s="53"/>
      <c r="X252" s="51"/>
      <c r="Y252" s="58"/>
      <c r="Z252" s="204"/>
      <c r="AA252" s="121"/>
      <c r="AB252" s="226">
        <f t="shared" si="0"/>
        <v>54</v>
      </c>
      <c r="AC252" s="226">
        <f t="shared" si="1"/>
        <v>0</v>
      </c>
    </row>
    <row r="253" spans="1:31" ht="45" customHeight="1" x14ac:dyDescent="0.15">
      <c r="A253" s="89">
        <f>IF(AND(TRIM(P253)&lt;&gt;"",TRIM(Q253)=""), 1001, 0)</f>
        <v>0</v>
      </c>
      <c r="B253" s="193"/>
      <c r="C253" s="111"/>
      <c r="E253" s="228"/>
      <c r="F253" s="229"/>
      <c r="G253" s="230">
        <v>31103</v>
      </c>
      <c r="H253" s="231"/>
      <c r="I253" s="232" t="s">
        <v>181</v>
      </c>
      <c r="J253" s="233"/>
      <c r="K253" s="234" t="s">
        <v>182</v>
      </c>
      <c r="L253" s="235"/>
      <c r="M253" s="235"/>
      <c r="N253" s="235"/>
      <c r="O253" s="236"/>
      <c r="P253" s="3"/>
      <c r="Q253" s="60"/>
      <c r="R253" s="61"/>
      <c r="S253" s="61"/>
      <c r="T253" s="62"/>
      <c r="U253" s="51"/>
      <c r="V253" s="52"/>
      <c r="W253" s="53"/>
      <c r="X253" s="51"/>
      <c r="Y253" s="58"/>
      <c r="Z253" s="204"/>
      <c r="AA253" s="121"/>
      <c r="AB253" s="226">
        <f t="shared" si="0"/>
        <v>55</v>
      </c>
      <c r="AC253" s="226">
        <f t="shared" si="1"/>
        <v>0</v>
      </c>
    </row>
    <row r="254" spans="1:31" ht="45" customHeight="1" x14ac:dyDescent="0.15">
      <c r="A254" s="89">
        <f>IF(AND(TRIM(P254)&lt;&gt;"",TRIM(Q254)=""), 1001, 0)</f>
        <v>0</v>
      </c>
      <c r="B254" s="193"/>
      <c r="C254" s="111"/>
      <c r="E254" s="228"/>
      <c r="F254" s="229"/>
      <c r="G254" s="230">
        <v>31104</v>
      </c>
      <c r="H254" s="231"/>
      <c r="I254" s="232" t="s">
        <v>183</v>
      </c>
      <c r="J254" s="233"/>
      <c r="K254" s="234" t="s">
        <v>184</v>
      </c>
      <c r="L254" s="235"/>
      <c r="M254" s="235"/>
      <c r="N254" s="235"/>
      <c r="O254" s="236"/>
      <c r="P254" s="3"/>
      <c r="Q254" s="60"/>
      <c r="R254" s="61"/>
      <c r="S254" s="61"/>
      <c r="T254" s="62"/>
      <c r="U254" s="51"/>
      <c r="V254" s="52"/>
      <c r="W254" s="53"/>
      <c r="X254" s="51"/>
      <c r="Y254" s="58"/>
      <c r="Z254" s="204"/>
      <c r="AA254" s="121"/>
      <c r="AB254" s="226">
        <f t="shared" si="0"/>
        <v>56</v>
      </c>
      <c r="AC254" s="226">
        <f t="shared" si="1"/>
        <v>0</v>
      </c>
    </row>
    <row r="255" spans="1:31" ht="45" customHeight="1" x14ac:dyDescent="0.15">
      <c r="A255" s="89">
        <f>IF(AND(TRIM(P255)&lt;&gt;"",TRIM(Q255)=""), 1001, 0)</f>
        <v>0</v>
      </c>
      <c r="B255" s="193"/>
      <c r="C255" s="111"/>
      <c r="E255" s="228"/>
      <c r="F255" s="229"/>
      <c r="G255" s="230">
        <v>31105</v>
      </c>
      <c r="H255" s="231"/>
      <c r="I255" s="232" t="s">
        <v>185</v>
      </c>
      <c r="J255" s="233"/>
      <c r="K255" s="234" t="s">
        <v>186</v>
      </c>
      <c r="L255" s="235"/>
      <c r="M255" s="235"/>
      <c r="N255" s="235"/>
      <c r="O255" s="236"/>
      <c r="P255" s="3"/>
      <c r="Q255" s="60"/>
      <c r="R255" s="61"/>
      <c r="S255" s="61"/>
      <c r="T255" s="62"/>
      <c r="U255" s="51"/>
      <c r="V255" s="52"/>
      <c r="W255" s="53"/>
      <c r="X255" s="51"/>
      <c r="Y255" s="58"/>
      <c r="Z255" s="204"/>
      <c r="AA255" s="121"/>
      <c r="AB255" s="226">
        <f t="shared" si="0"/>
        <v>57</v>
      </c>
      <c r="AC255" s="226">
        <f t="shared" si="1"/>
        <v>0</v>
      </c>
    </row>
    <row r="256" spans="1:31" ht="45" customHeight="1" x14ac:dyDescent="0.15">
      <c r="A256" s="89">
        <f>IF(AND(TRIM(P256)&lt;&gt;"",TRIM(Q256)=""), 1001, 0)</f>
        <v>0</v>
      </c>
      <c r="B256" s="193"/>
      <c r="C256" s="111"/>
      <c r="E256" s="228"/>
      <c r="F256" s="229"/>
      <c r="G256" s="230">
        <v>31106</v>
      </c>
      <c r="H256" s="231"/>
      <c r="I256" s="232" t="s">
        <v>187</v>
      </c>
      <c r="J256" s="233"/>
      <c r="K256" s="234"/>
      <c r="L256" s="235"/>
      <c r="M256" s="235"/>
      <c r="N256" s="235"/>
      <c r="O256" s="236"/>
      <c r="P256" s="3"/>
      <c r="Q256" s="60"/>
      <c r="R256" s="61"/>
      <c r="S256" s="61"/>
      <c r="T256" s="62"/>
      <c r="U256" s="51"/>
      <c r="V256" s="52"/>
      <c r="W256" s="53"/>
      <c r="X256" s="51"/>
      <c r="Y256" s="58"/>
      <c r="Z256" s="204"/>
      <c r="AA256" s="121"/>
      <c r="AB256" s="226">
        <f t="shared" si="0"/>
        <v>58</v>
      </c>
      <c r="AC256" s="226">
        <f t="shared" si="1"/>
        <v>0</v>
      </c>
    </row>
    <row r="257" spans="1:31" ht="45" customHeight="1" x14ac:dyDescent="0.15">
      <c r="A257" s="89">
        <f>IF(AND(TRIM(P257)&lt;&gt;"",TRIM(Q257)=""), 1001, 0)</f>
        <v>0</v>
      </c>
      <c r="B257" s="193"/>
      <c r="C257" s="111"/>
      <c r="E257" s="237"/>
      <c r="F257" s="238"/>
      <c r="G257" s="239">
        <v>31199</v>
      </c>
      <c r="H257" s="240"/>
      <c r="I257" s="241" t="s">
        <v>92</v>
      </c>
      <c r="J257" s="242"/>
      <c r="K257" s="243" t="s">
        <v>188</v>
      </c>
      <c r="L257" s="244"/>
      <c r="M257" s="244"/>
      <c r="N257" s="244"/>
      <c r="O257" s="245"/>
      <c r="P257" s="4"/>
      <c r="Q257" s="63"/>
      <c r="R257" s="64"/>
      <c r="S257" s="64"/>
      <c r="T257" s="65"/>
      <c r="U257" s="54"/>
      <c r="V257" s="55"/>
      <c r="W257" s="56"/>
      <c r="X257" s="54"/>
      <c r="Y257" s="59"/>
      <c r="Z257" s="204"/>
      <c r="AA257" s="121"/>
      <c r="AB257" s="226">
        <f t="shared" si="0"/>
        <v>59</v>
      </c>
      <c r="AC257" s="226">
        <f t="shared" si="1"/>
        <v>0</v>
      </c>
    </row>
    <row r="258" spans="1:31" ht="45" customHeight="1" x14ac:dyDescent="0.15">
      <c r="A258" s="89">
        <f>IF(AND(TRIM(P258)&lt;&gt;"",TRIM(Q258)=""), 1001, 0)</f>
        <v>0</v>
      </c>
      <c r="B258" s="193"/>
      <c r="C258" s="111"/>
      <c r="E258" s="217" t="s">
        <v>189</v>
      </c>
      <c r="F258" s="218"/>
      <c r="G258" s="219">
        <v>31201</v>
      </c>
      <c r="H258" s="220"/>
      <c r="I258" s="221" t="s">
        <v>190</v>
      </c>
      <c r="J258" s="222"/>
      <c r="K258" s="223" t="s">
        <v>191</v>
      </c>
      <c r="L258" s="224"/>
      <c r="M258" s="224"/>
      <c r="N258" s="224"/>
      <c r="O258" s="225"/>
      <c r="P258" s="2"/>
      <c r="Q258" s="46"/>
      <c r="R258" s="47"/>
      <c r="S258" s="47"/>
      <c r="T258" s="48"/>
      <c r="U258" s="321"/>
      <c r="V258" s="49"/>
      <c r="W258" s="50"/>
      <c r="X258" s="321"/>
      <c r="Y258" s="57"/>
      <c r="Z258" s="204"/>
      <c r="AA258" s="121"/>
      <c r="AB258" s="226">
        <f t="shared" si="0"/>
        <v>60</v>
      </c>
      <c r="AC258" s="226">
        <f t="shared" si="1"/>
        <v>0</v>
      </c>
      <c r="AD258" s="227">
        <f>IF(COUNTIF(P258:P259,"&lt;&gt;"&amp;"")=0,0,U258)</f>
        <v>0</v>
      </c>
      <c r="AE258" s="227">
        <f>IF(COUNTIF(P258:P259,"&lt;&gt;"&amp;"")=0,0,X258)</f>
        <v>0</v>
      </c>
    </row>
    <row r="259" spans="1:31" ht="45" customHeight="1" x14ac:dyDescent="0.15">
      <c r="A259" s="89">
        <f>IF(AND(TRIM(P259)&lt;&gt;"",TRIM(Q259)=""), 1001, 0)</f>
        <v>0</v>
      </c>
      <c r="B259" s="193"/>
      <c r="C259" s="111"/>
      <c r="E259" s="237"/>
      <c r="F259" s="238"/>
      <c r="G259" s="239">
        <v>31299</v>
      </c>
      <c r="H259" s="240"/>
      <c r="I259" s="241" t="s">
        <v>92</v>
      </c>
      <c r="J259" s="242"/>
      <c r="K259" s="243"/>
      <c r="L259" s="244"/>
      <c r="M259" s="244"/>
      <c r="N259" s="244"/>
      <c r="O259" s="245"/>
      <c r="P259" s="4"/>
      <c r="Q259" s="63"/>
      <c r="R259" s="64"/>
      <c r="S259" s="64"/>
      <c r="T259" s="65"/>
      <c r="U259" s="54"/>
      <c r="V259" s="55"/>
      <c r="W259" s="56"/>
      <c r="X259" s="54"/>
      <c r="Y259" s="59"/>
      <c r="Z259" s="204"/>
      <c r="AA259" s="121"/>
      <c r="AB259" s="226">
        <f t="shared" si="0"/>
        <v>61</v>
      </c>
      <c r="AC259" s="226">
        <f t="shared" si="1"/>
        <v>0</v>
      </c>
    </row>
    <row r="260" spans="1:31" ht="45" customHeight="1" x14ac:dyDescent="0.15">
      <c r="A260" s="89">
        <f>IF(AND(TRIM(P260)&lt;&gt;"",TRIM(Q260)=""), 1001, 0)</f>
        <v>0</v>
      </c>
      <c r="B260" s="193"/>
      <c r="C260" s="111"/>
      <c r="E260" s="217" t="s">
        <v>192</v>
      </c>
      <c r="F260" s="218"/>
      <c r="G260" s="219">
        <v>31301</v>
      </c>
      <c r="H260" s="220"/>
      <c r="I260" s="221" t="s">
        <v>193</v>
      </c>
      <c r="J260" s="222"/>
      <c r="K260" s="223"/>
      <c r="L260" s="224"/>
      <c r="M260" s="224"/>
      <c r="N260" s="224"/>
      <c r="O260" s="225"/>
      <c r="P260" s="2"/>
      <c r="Q260" s="46"/>
      <c r="R260" s="47"/>
      <c r="S260" s="47"/>
      <c r="T260" s="48"/>
      <c r="U260" s="321"/>
      <c r="V260" s="49"/>
      <c r="W260" s="50"/>
      <c r="X260" s="321"/>
      <c r="Y260" s="57"/>
      <c r="Z260" s="204"/>
      <c r="AA260" s="121"/>
      <c r="AB260" s="226">
        <f t="shared" si="0"/>
        <v>62</v>
      </c>
      <c r="AC260" s="226">
        <f t="shared" si="1"/>
        <v>0</v>
      </c>
      <c r="AD260" s="227">
        <f>IF(COUNTIF(P260:P261,"&lt;&gt;"&amp;"")=0,0,U260)</f>
        <v>0</v>
      </c>
      <c r="AE260" s="227">
        <f>IF(COUNTIF(P260:P261,"&lt;&gt;"&amp;"")=0,0,X260)</f>
        <v>0</v>
      </c>
    </row>
    <row r="261" spans="1:31" ht="45" customHeight="1" x14ac:dyDescent="0.15">
      <c r="A261" s="89">
        <f>IF(AND(TRIM(P261)&lt;&gt;"",TRIM(Q261)=""), 1001, 0)</f>
        <v>0</v>
      </c>
      <c r="B261" s="193"/>
      <c r="C261" s="111"/>
      <c r="E261" s="237"/>
      <c r="F261" s="238"/>
      <c r="G261" s="239">
        <v>31399</v>
      </c>
      <c r="H261" s="240"/>
      <c r="I261" s="241" t="s">
        <v>92</v>
      </c>
      <c r="J261" s="242"/>
      <c r="K261" s="243"/>
      <c r="L261" s="244"/>
      <c r="M261" s="244"/>
      <c r="N261" s="244"/>
      <c r="O261" s="245"/>
      <c r="P261" s="4"/>
      <c r="Q261" s="63"/>
      <c r="R261" s="64"/>
      <c r="S261" s="64"/>
      <c r="T261" s="65"/>
      <c r="U261" s="54"/>
      <c r="V261" s="55"/>
      <c r="W261" s="56"/>
      <c r="X261" s="54"/>
      <c r="Y261" s="59"/>
      <c r="Z261" s="204"/>
      <c r="AA261" s="121"/>
      <c r="AB261" s="226">
        <f t="shared" si="0"/>
        <v>63</v>
      </c>
      <c r="AC261" s="226">
        <f t="shared" si="1"/>
        <v>0</v>
      </c>
    </row>
    <row r="262" spans="1:31" ht="45" customHeight="1" x14ac:dyDescent="0.15">
      <c r="A262" s="89">
        <f>IF(AND(TRIM(P262)&lt;&gt;"",TRIM(Q262)=""), 1001, 0)</f>
        <v>0</v>
      </c>
      <c r="B262" s="193"/>
      <c r="C262" s="111"/>
      <c r="E262" s="217" t="s">
        <v>194</v>
      </c>
      <c r="F262" s="218"/>
      <c r="G262" s="219">
        <v>31401</v>
      </c>
      <c r="H262" s="220"/>
      <c r="I262" s="221" t="s">
        <v>195</v>
      </c>
      <c r="J262" s="222"/>
      <c r="K262" s="223" t="s">
        <v>196</v>
      </c>
      <c r="L262" s="224"/>
      <c r="M262" s="224"/>
      <c r="N262" s="224"/>
      <c r="O262" s="225"/>
      <c r="P262" s="2"/>
      <c r="Q262" s="46"/>
      <c r="R262" s="47"/>
      <c r="S262" s="47"/>
      <c r="T262" s="48"/>
      <c r="U262" s="321"/>
      <c r="V262" s="49"/>
      <c r="W262" s="50"/>
      <c r="X262" s="321"/>
      <c r="Y262" s="57"/>
      <c r="Z262" s="204"/>
      <c r="AA262" s="121"/>
      <c r="AB262" s="226">
        <f t="shared" si="0"/>
        <v>64</v>
      </c>
      <c r="AC262" s="226">
        <f t="shared" si="1"/>
        <v>0</v>
      </c>
      <c r="AD262" s="227">
        <f>IF(COUNTIF(P262:P265,"&lt;&gt;"&amp;"")=0,0,U262)</f>
        <v>0</v>
      </c>
      <c r="AE262" s="227">
        <f>IF(COUNTIF(P262:P265,"&lt;&gt;"&amp;"")=0,0,X262)</f>
        <v>0</v>
      </c>
    </row>
    <row r="263" spans="1:31" ht="45" customHeight="1" x14ac:dyDescent="0.15">
      <c r="A263" s="89">
        <f>IF(AND(TRIM(P263)&lt;&gt;"",TRIM(Q263)=""), 1001, 0)</f>
        <v>0</v>
      </c>
      <c r="B263" s="193"/>
      <c r="C263" s="111"/>
      <c r="E263" s="228"/>
      <c r="F263" s="229"/>
      <c r="G263" s="230">
        <v>31402</v>
      </c>
      <c r="H263" s="231"/>
      <c r="I263" s="232" t="s">
        <v>197</v>
      </c>
      <c r="J263" s="233"/>
      <c r="K263" s="234" t="s">
        <v>198</v>
      </c>
      <c r="L263" s="235"/>
      <c r="M263" s="235"/>
      <c r="N263" s="235"/>
      <c r="O263" s="236"/>
      <c r="P263" s="3"/>
      <c r="Q263" s="60"/>
      <c r="R263" s="61"/>
      <c r="S263" s="61"/>
      <c r="T263" s="62"/>
      <c r="U263" s="51"/>
      <c r="V263" s="52"/>
      <c r="W263" s="53"/>
      <c r="X263" s="51"/>
      <c r="Y263" s="58"/>
      <c r="Z263" s="204"/>
      <c r="AA263" s="121"/>
      <c r="AB263" s="226">
        <f t="shared" si="0"/>
        <v>65</v>
      </c>
      <c r="AC263" s="226">
        <f t="shared" si="1"/>
        <v>0</v>
      </c>
    </row>
    <row r="264" spans="1:31" ht="45" customHeight="1" x14ac:dyDescent="0.15">
      <c r="A264" s="89">
        <f>IF(AND(TRIM(P264)&lt;&gt;"",TRIM(Q264)=""), 1001, 0)</f>
        <v>0</v>
      </c>
      <c r="B264" s="193"/>
      <c r="C264" s="111"/>
      <c r="E264" s="228"/>
      <c r="F264" s="229"/>
      <c r="G264" s="230">
        <v>31403</v>
      </c>
      <c r="H264" s="231"/>
      <c r="I264" s="232" t="s">
        <v>199</v>
      </c>
      <c r="J264" s="233"/>
      <c r="K264" s="234"/>
      <c r="L264" s="235"/>
      <c r="M264" s="235"/>
      <c r="N264" s="235"/>
      <c r="O264" s="236"/>
      <c r="P264" s="3"/>
      <c r="Q264" s="60"/>
      <c r="R264" s="61"/>
      <c r="S264" s="61"/>
      <c r="T264" s="62"/>
      <c r="U264" s="51"/>
      <c r="V264" s="52"/>
      <c r="W264" s="53"/>
      <c r="X264" s="51"/>
      <c r="Y264" s="58"/>
      <c r="Z264" s="204"/>
      <c r="AA264" s="121"/>
      <c r="AB264" s="226">
        <f t="shared" ref="AB264:AB265" si="2">AB263+1</f>
        <v>66</v>
      </c>
      <c r="AC264" s="226">
        <f t="shared" ref="AC264:AC265" si="3">COUNTIF($P$199:$P$265,AB264)</f>
        <v>0</v>
      </c>
    </row>
    <row r="265" spans="1:31" ht="45" customHeight="1" x14ac:dyDescent="0.15">
      <c r="A265" s="89">
        <f>IF(AND(TRIM(P265)&lt;&gt;"",TRIM(Q265)=""), 1001, 0)</f>
        <v>0</v>
      </c>
      <c r="B265" s="193"/>
      <c r="C265" s="111"/>
      <c r="E265" s="237"/>
      <c r="F265" s="238"/>
      <c r="G265" s="239">
        <v>31499</v>
      </c>
      <c r="H265" s="240"/>
      <c r="I265" s="241" t="s">
        <v>92</v>
      </c>
      <c r="J265" s="242"/>
      <c r="K265" s="243"/>
      <c r="L265" s="244"/>
      <c r="M265" s="244"/>
      <c r="N265" s="244"/>
      <c r="O265" s="245"/>
      <c r="P265" s="4"/>
      <c r="Q265" s="63"/>
      <c r="R265" s="64"/>
      <c r="S265" s="64"/>
      <c r="T265" s="65"/>
      <c r="U265" s="54"/>
      <c r="V265" s="55"/>
      <c r="W265" s="56"/>
      <c r="X265" s="54"/>
      <c r="Y265" s="59"/>
      <c r="Z265" s="204"/>
      <c r="AA265" s="121"/>
      <c r="AB265" s="226">
        <f t="shared" si="2"/>
        <v>67</v>
      </c>
      <c r="AC265" s="226">
        <f t="shared" si="3"/>
        <v>0</v>
      </c>
    </row>
    <row r="266" spans="1:31" ht="20.100000000000001" customHeight="1" x14ac:dyDescent="0.15">
      <c r="A266" s="89"/>
      <c r="B266" s="193"/>
      <c r="C266" s="111"/>
      <c r="E266" s="145"/>
      <c r="F266" s="145"/>
      <c r="G266" s="246"/>
      <c r="H266" s="187"/>
      <c r="I266" s="187"/>
      <c r="J266" s="247"/>
      <c r="K266" s="247"/>
      <c r="L266" s="247"/>
      <c r="M266" s="248"/>
      <c r="N266" s="248"/>
      <c r="O266" s="248"/>
      <c r="P266" s="249"/>
      <c r="Q266" s="249"/>
      <c r="R266" s="249"/>
      <c r="S266" s="1"/>
      <c r="T266" s="1"/>
      <c r="U266" s="1"/>
      <c r="V266" s="1"/>
      <c r="W266" s="1"/>
      <c r="X266" s="1"/>
      <c r="Y266" s="1"/>
      <c r="Z266" s="204"/>
      <c r="AA266" s="121"/>
    </row>
    <row r="267" spans="1:31" ht="20.100000000000001" customHeight="1" x14ac:dyDescent="0.15">
      <c r="A267" s="107"/>
      <c r="B267" s="89"/>
      <c r="C267" s="115"/>
      <c r="D267" s="116">
        <v>2</v>
      </c>
      <c r="E267" s="92" t="s">
        <v>200</v>
      </c>
      <c r="J267" s="122"/>
      <c r="K267" s="122"/>
      <c r="L267" s="159"/>
      <c r="M267" s="122"/>
      <c r="N267" s="122"/>
      <c r="O267" s="159"/>
      <c r="P267" s="122"/>
      <c r="Q267" s="122"/>
      <c r="R267" s="159"/>
      <c r="S267" s="122"/>
      <c r="T267" s="122"/>
      <c r="U267" s="122"/>
      <c r="V267" s="122"/>
      <c r="W267" s="122"/>
      <c r="X267" s="122"/>
      <c r="Y267" s="122"/>
      <c r="Z267" s="120"/>
    </row>
    <row r="268" spans="1:31" ht="120" customHeight="1" x14ac:dyDescent="0.15">
      <c r="A268" s="107"/>
      <c r="B268" s="89"/>
      <c r="C268" s="111"/>
      <c r="D268" s="191"/>
      <c r="E268" s="192" t="s">
        <v>288</v>
      </c>
      <c r="F268" s="192"/>
      <c r="G268" s="192"/>
      <c r="H268" s="192"/>
      <c r="I268" s="192"/>
      <c r="J268" s="192"/>
      <c r="K268" s="192"/>
      <c r="L268" s="192"/>
      <c r="M268" s="192"/>
      <c r="N268" s="192"/>
      <c r="O268" s="192"/>
      <c r="P268" s="192"/>
      <c r="Q268" s="192"/>
      <c r="R268" s="192"/>
      <c r="S268" s="192"/>
      <c r="T268" s="192"/>
      <c r="U268" s="192"/>
      <c r="V268" s="192"/>
      <c r="W268" s="192"/>
      <c r="X268" s="192"/>
      <c r="Y268" s="192"/>
      <c r="Z268" s="120"/>
    </row>
    <row r="269" spans="1:31" ht="20.100000000000001" customHeight="1" x14ac:dyDescent="0.15">
      <c r="A269" s="89"/>
      <c r="B269" s="193"/>
      <c r="C269" s="111"/>
      <c r="E269" s="194" t="s">
        <v>73</v>
      </c>
      <c r="F269" s="195"/>
      <c r="G269" s="196" t="s">
        <v>74</v>
      </c>
      <c r="H269" s="195"/>
      <c r="I269" s="196" t="s">
        <v>75</v>
      </c>
      <c r="J269" s="195"/>
      <c r="K269" s="250" t="s">
        <v>76</v>
      </c>
      <c r="L269" s="251"/>
      <c r="M269" s="251"/>
      <c r="N269" s="251"/>
      <c r="O269" s="252"/>
      <c r="P269" s="200" t="s">
        <v>77</v>
      </c>
      <c r="Q269" s="250" t="s">
        <v>78</v>
      </c>
      <c r="R269" s="251"/>
      <c r="S269" s="251"/>
      <c r="T269" s="252"/>
      <c r="U269" s="201" t="s">
        <v>79</v>
      </c>
      <c r="V269" s="202"/>
      <c r="W269" s="202"/>
      <c r="X269" s="202"/>
      <c r="Y269" s="203"/>
      <c r="Z269" s="204"/>
      <c r="AA269" s="121"/>
    </row>
    <row r="270" spans="1:31" ht="30" customHeight="1" x14ac:dyDescent="0.15">
      <c r="A270" s="89">
        <f>IF(希望重複2&gt;1,1001,0)</f>
        <v>0</v>
      </c>
      <c r="B270" s="320"/>
      <c r="C270" s="111"/>
      <c r="E270" s="205"/>
      <c r="F270" s="206"/>
      <c r="G270" s="207"/>
      <c r="H270" s="206"/>
      <c r="I270" s="207"/>
      <c r="J270" s="206"/>
      <c r="K270" s="253"/>
      <c r="L270" s="254"/>
      <c r="M270" s="254"/>
      <c r="N270" s="254"/>
      <c r="O270" s="255"/>
      <c r="P270" s="211"/>
      <c r="Q270" s="253"/>
      <c r="R270" s="254"/>
      <c r="S270" s="254"/>
      <c r="T270" s="255"/>
      <c r="U270" s="212" t="s">
        <v>80</v>
      </c>
      <c r="V270" s="213"/>
      <c r="W270" s="214"/>
      <c r="X270" s="212" t="s">
        <v>271</v>
      </c>
      <c r="Y270" s="215"/>
      <c r="Z270" s="204"/>
      <c r="AA270" s="121"/>
      <c r="AC270" s="216">
        <f>MAX(AC271:AC273)</f>
        <v>0</v>
      </c>
    </row>
    <row r="271" spans="1:31" ht="45" customHeight="1" x14ac:dyDescent="0.15">
      <c r="A271" s="89">
        <f>IF(AND(TRIM(P271)&lt;&gt;"",TRIM(Q271)=""), 1001, 0)</f>
        <v>0</v>
      </c>
      <c r="B271" s="193"/>
      <c r="C271" s="111"/>
      <c r="E271" s="217" t="s">
        <v>201</v>
      </c>
      <c r="F271" s="218"/>
      <c r="G271" s="219">
        <v>40101</v>
      </c>
      <c r="H271" s="220"/>
      <c r="I271" s="221" t="s">
        <v>202</v>
      </c>
      <c r="J271" s="222"/>
      <c r="K271" s="223" t="s">
        <v>203</v>
      </c>
      <c r="L271" s="224"/>
      <c r="M271" s="224"/>
      <c r="N271" s="224"/>
      <c r="O271" s="225"/>
      <c r="P271" s="2"/>
      <c r="Q271" s="46"/>
      <c r="R271" s="47"/>
      <c r="S271" s="47"/>
      <c r="T271" s="48"/>
      <c r="U271" s="321"/>
      <c r="V271" s="49"/>
      <c r="W271" s="50"/>
      <c r="X271" s="321"/>
      <c r="Y271" s="57"/>
      <c r="Z271" s="204"/>
      <c r="AA271" s="121"/>
      <c r="AB271" s="226">
        <v>1</v>
      </c>
      <c r="AC271" s="226">
        <f>COUNTIF($P$271:$P$273,AB271)</f>
        <v>0</v>
      </c>
      <c r="AD271" s="227">
        <f>IF(COUNTIF(P271:P273,"&lt;&gt;"&amp;"")=0,0,U271)</f>
        <v>0</v>
      </c>
      <c r="AE271" s="227">
        <f>IF(COUNTIF(P271:P273,"&lt;&gt;"&amp;"")=0,0,X271)</f>
        <v>0</v>
      </c>
    </row>
    <row r="272" spans="1:31" ht="45" customHeight="1" x14ac:dyDescent="0.15">
      <c r="A272" s="89">
        <f>IF(AND(TRIM(P272)&lt;&gt;"",TRIM(Q272)=""), 1001, 0)</f>
        <v>0</v>
      </c>
      <c r="B272" s="193"/>
      <c r="C272" s="111"/>
      <c r="E272" s="256"/>
      <c r="F272" s="257"/>
      <c r="G272" s="230">
        <v>40102</v>
      </c>
      <c r="H272" s="231"/>
      <c r="I272" s="232" t="s">
        <v>204</v>
      </c>
      <c r="J272" s="258"/>
      <c r="K272" s="232"/>
      <c r="L272" s="258"/>
      <c r="M272" s="258"/>
      <c r="N272" s="258"/>
      <c r="O272" s="233"/>
      <c r="P272" s="5"/>
      <c r="Q272" s="60"/>
      <c r="R272" s="61"/>
      <c r="S272" s="61"/>
      <c r="T272" s="62"/>
      <c r="U272" s="51"/>
      <c r="V272" s="52"/>
      <c r="W272" s="53"/>
      <c r="X272" s="51"/>
      <c r="Y272" s="58"/>
      <c r="Z272" s="204"/>
      <c r="AA272" s="121"/>
      <c r="AB272" s="226">
        <f t="shared" ref="AB272:AB273" si="4">AB271+1</f>
        <v>2</v>
      </c>
      <c r="AC272" s="226">
        <f t="shared" ref="AC272:AC273" si="5">COUNTIF($P$271:$P$273,AB272)</f>
        <v>0</v>
      </c>
    </row>
    <row r="273" spans="1:31" ht="45" customHeight="1" x14ac:dyDescent="0.15">
      <c r="A273" s="89">
        <f>IF(AND(TRIM(P273)&lt;&gt;"",TRIM(Q273)=""), 1001, 0)</f>
        <v>0</v>
      </c>
      <c r="B273" s="193"/>
      <c r="C273" s="111"/>
      <c r="E273" s="237"/>
      <c r="F273" s="238"/>
      <c r="G273" s="239">
        <v>40199</v>
      </c>
      <c r="H273" s="240"/>
      <c r="I273" s="241" t="s">
        <v>92</v>
      </c>
      <c r="J273" s="242"/>
      <c r="K273" s="186"/>
      <c r="L273" s="186"/>
      <c r="M273" s="186"/>
      <c r="N273" s="186"/>
      <c r="O273" s="242"/>
      <c r="P273" s="4"/>
      <c r="Q273" s="63"/>
      <c r="R273" s="64"/>
      <c r="S273" s="64"/>
      <c r="T273" s="65"/>
      <c r="U273" s="54"/>
      <c r="V273" s="55"/>
      <c r="W273" s="56"/>
      <c r="X273" s="54"/>
      <c r="Y273" s="59"/>
      <c r="Z273" s="204"/>
      <c r="AA273" s="121"/>
      <c r="AB273" s="226">
        <f t="shared" si="4"/>
        <v>3</v>
      </c>
      <c r="AC273" s="226">
        <f t="shared" si="5"/>
        <v>0</v>
      </c>
    </row>
    <row r="274" spans="1:31" ht="20.100000000000001" customHeight="1" x14ac:dyDescent="0.15">
      <c r="A274" s="89"/>
      <c r="B274" s="193"/>
      <c r="C274" s="111"/>
      <c r="E274" s="145"/>
      <c r="F274" s="145"/>
      <c r="G274" s="246"/>
      <c r="H274" s="187"/>
      <c r="I274" s="187"/>
      <c r="J274" s="247"/>
      <c r="K274" s="247"/>
      <c r="L274" s="247"/>
      <c r="M274" s="248"/>
      <c r="N274" s="248"/>
      <c r="O274" s="248"/>
      <c r="P274" s="249"/>
      <c r="Q274" s="249"/>
      <c r="R274" s="249"/>
      <c r="S274" s="1"/>
      <c r="T274" s="1"/>
      <c r="U274" s="1"/>
      <c r="V274" s="1"/>
      <c r="W274" s="1"/>
      <c r="X274" s="1"/>
      <c r="Y274" s="1"/>
      <c r="Z274" s="204"/>
      <c r="AA274" s="121"/>
    </row>
    <row r="275" spans="1:31" ht="20.100000000000001" customHeight="1" x14ac:dyDescent="0.15">
      <c r="A275" s="107"/>
      <c r="B275" s="89"/>
      <c r="C275" s="115"/>
      <c r="D275" s="116">
        <v>3</v>
      </c>
      <c r="E275" s="92" t="s">
        <v>205</v>
      </c>
      <c r="J275" s="122"/>
      <c r="K275" s="122"/>
      <c r="L275" s="159"/>
      <c r="M275" s="122"/>
      <c r="N275" s="122"/>
      <c r="O275" s="159"/>
      <c r="P275" s="122"/>
      <c r="Q275" s="122"/>
      <c r="R275" s="159"/>
      <c r="S275" s="122"/>
      <c r="T275" s="122"/>
      <c r="U275" s="122"/>
      <c r="V275" s="122"/>
      <c r="W275" s="122"/>
      <c r="X275" s="122"/>
      <c r="Y275" s="122"/>
      <c r="Z275" s="120"/>
    </row>
    <row r="276" spans="1:31" ht="120" customHeight="1" x14ac:dyDescent="0.15">
      <c r="A276" s="107"/>
      <c r="B276" s="89"/>
      <c r="C276" s="111"/>
      <c r="D276" s="191"/>
      <c r="E276" s="192" t="s">
        <v>287</v>
      </c>
      <c r="F276" s="192"/>
      <c r="G276" s="192"/>
      <c r="H276" s="192"/>
      <c r="I276" s="192"/>
      <c r="J276" s="192"/>
      <c r="K276" s="192"/>
      <c r="L276" s="192"/>
      <c r="M276" s="192"/>
      <c r="N276" s="192"/>
      <c r="O276" s="192"/>
      <c r="P276" s="192"/>
      <c r="Q276" s="192"/>
      <c r="R276" s="192"/>
      <c r="S276" s="192"/>
      <c r="T276" s="192"/>
      <c r="U276" s="192"/>
      <c r="V276" s="192"/>
      <c r="W276" s="192"/>
      <c r="X276" s="192"/>
      <c r="Y276" s="192"/>
      <c r="Z276" s="120"/>
    </row>
    <row r="277" spans="1:31" ht="20.100000000000001" customHeight="1" x14ac:dyDescent="0.15">
      <c r="A277" s="89"/>
      <c r="B277" s="193"/>
      <c r="C277" s="111"/>
      <c r="E277" s="194" t="s">
        <v>73</v>
      </c>
      <c r="F277" s="195"/>
      <c r="G277" s="196" t="s">
        <v>74</v>
      </c>
      <c r="H277" s="259"/>
      <c r="I277" s="196" t="s">
        <v>75</v>
      </c>
      <c r="J277" s="195"/>
      <c r="K277" s="250" t="s">
        <v>76</v>
      </c>
      <c r="L277" s="251"/>
      <c r="M277" s="251"/>
      <c r="N277" s="251"/>
      <c r="O277" s="252"/>
      <c r="P277" s="200" t="s">
        <v>77</v>
      </c>
      <c r="Q277" s="250" t="s">
        <v>78</v>
      </c>
      <c r="R277" s="251"/>
      <c r="S277" s="251"/>
      <c r="T277" s="252"/>
      <c r="U277" s="201" t="s">
        <v>79</v>
      </c>
      <c r="V277" s="202"/>
      <c r="W277" s="202"/>
      <c r="X277" s="202"/>
      <c r="Y277" s="203"/>
      <c r="Z277" s="204"/>
      <c r="AA277" s="121"/>
    </row>
    <row r="278" spans="1:31" ht="30" customHeight="1" x14ac:dyDescent="0.15">
      <c r="A278" s="89">
        <f>IF(希望重複3&gt;1,1001,0)</f>
        <v>0</v>
      </c>
      <c r="B278" s="320"/>
      <c r="C278" s="111"/>
      <c r="E278" s="205"/>
      <c r="F278" s="206"/>
      <c r="G278" s="207"/>
      <c r="H278" s="260"/>
      <c r="I278" s="207"/>
      <c r="J278" s="206"/>
      <c r="K278" s="253"/>
      <c r="L278" s="254"/>
      <c r="M278" s="254"/>
      <c r="N278" s="254"/>
      <c r="O278" s="255"/>
      <c r="P278" s="211"/>
      <c r="Q278" s="253"/>
      <c r="R278" s="254"/>
      <c r="S278" s="254"/>
      <c r="T278" s="255"/>
      <c r="U278" s="212" t="s">
        <v>80</v>
      </c>
      <c r="V278" s="213"/>
      <c r="W278" s="214"/>
      <c r="X278" s="212" t="s">
        <v>271</v>
      </c>
      <c r="Y278" s="215"/>
      <c r="Z278" s="204"/>
      <c r="AA278" s="121"/>
      <c r="AC278" s="216">
        <f>MAX(AC279:AC323)</f>
        <v>0</v>
      </c>
    </row>
    <row r="279" spans="1:31" ht="45" customHeight="1" x14ac:dyDescent="0.15">
      <c r="A279" s="89">
        <f>IF(AND(TRIM(P279)&lt;&gt;"",TRIM(Q279)=""), 1001, 0)</f>
        <v>0</v>
      </c>
      <c r="B279" s="193"/>
      <c r="C279" s="111"/>
      <c r="E279" s="217" t="s">
        <v>206</v>
      </c>
      <c r="F279" s="218"/>
      <c r="G279" s="219">
        <v>20101</v>
      </c>
      <c r="H279" s="261"/>
      <c r="I279" s="221" t="s">
        <v>207</v>
      </c>
      <c r="J279" s="222"/>
      <c r="K279" s="223" t="s">
        <v>208</v>
      </c>
      <c r="L279" s="224"/>
      <c r="M279" s="224"/>
      <c r="N279" s="224"/>
      <c r="O279" s="225"/>
      <c r="P279" s="2"/>
      <c r="Q279" s="46"/>
      <c r="R279" s="47"/>
      <c r="S279" s="47"/>
      <c r="T279" s="48"/>
      <c r="U279" s="321"/>
      <c r="V279" s="49"/>
      <c r="W279" s="50"/>
      <c r="X279" s="321"/>
      <c r="Y279" s="57"/>
      <c r="Z279" s="204"/>
      <c r="AA279" s="121"/>
      <c r="AB279" s="226">
        <v>1</v>
      </c>
      <c r="AC279" s="226">
        <f>COUNTIF($P$279:$P$323,AB279)</f>
        <v>0</v>
      </c>
      <c r="AD279" s="227">
        <f>IF(COUNTIF(P279:P292,"&lt;&gt;"&amp;"")=0,0,U279)</f>
        <v>0</v>
      </c>
      <c r="AE279" s="227">
        <f>IF(COUNTIF(P279:P292,"&lt;&gt;"&amp;"")=0,0,X279)</f>
        <v>0</v>
      </c>
    </row>
    <row r="280" spans="1:31" ht="45" customHeight="1" x14ac:dyDescent="0.15">
      <c r="A280" s="89">
        <f>IF(AND(TRIM(P280)&lt;&gt;"",TRIM(Q280)=""), 1001, 0)</f>
        <v>0</v>
      </c>
      <c r="B280" s="193"/>
      <c r="C280" s="111"/>
      <c r="E280" s="228"/>
      <c r="F280" s="229"/>
      <c r="G280" s="230">
        <v>20102</v>
      </c>
      <c r="H280" s="262"/>
      <c r="I280" s="232" t="s">
        <v>209</v>
      </c>
      <c r="J280" s="233"/>
      <c r="K280" s="234"/>
      <c r="L280" s="235"/>
      <c r="M280" s="235"/>
      <c r="N280" s="235"/>
      <c r="O280" s="236"/>
      <c r="P280" s="3"/>
      <c r="Q280" s="60"/>
      <c r="R280" s="61"/>
      <c r="S280" s="61"/>
      <c r="T280" s="62"/>
      <c r="U280" s="51"/>
      <c r="V280" s="52"/>
      <c r="W280" s="53"/>
      <c r="X280" s="51"/>
      <c r="Y280" s="58"/>
      <c r="Z280" s="204"/>
      <c r="AA280" s="121"/>
      <c r="AB280" s="226">
        <f>AB279+1</f>
        <v>2</v>
      </c>
      <c r="AC280" s="226">
        <f t="shared" ref="AC280:AC323" si="6">COUNTIF($P$279:$P$323,AB280)</f>
        <v>0</v>
      </c>
    </row>
    <row r="281" spans="1:31" ht="45" customHeight="1" x14ac:dyDescent="0.15">
      <c r="A281" s="89">
        <f>IF(AND(TRIM(P281)&lt;&gt;"",TRIM(Q281)=""), 1001, 0)</f>
        <v>0</v>
      </c>
      <c r="B281" s="193"/>
      <c r="C281" s="111"/>
      <c r="E281" s="228"/>
      <c r="F281" s="229"/>
      <c r="G281" s="230">
        <v>20103</v>
      </c>
      <c r="H281" s="262"/>
      <c r="I281" s="232" t="s">
        <v>210</v>
      </c>
      <c r="J281" s="233"/>
      <c r="K281" s="234"/>
      <c r="L281" s="235"/>
      <c r="M281" s="235"/>
      <c r="N281" s="235"/>
      <c r="O281" s="236"/>
      <c r="P281" s="3"/>
      <c r="Q281" s="60"/>
      <c r="R281" s="61"/>
      <c r="S281" s="61"/>
      <c r="T281" s="62"/>
      <c r="U281" s="51"/>
      <c r="V281" s="52"/>
      <c r="W281" s="53"/>
      <c r="X281" s="51"/>
      <c r="Y281" s="58"/>
      <c r="Z281" s="204"/>
      <c r="AA281" s="121"/>
      <c r="AB281" s="226">
        <f t="shared" ref="AB281:AB323" si="7">AB280+1</f>
        <v>3</v>
      </c>
      <c r="AC281" s="226">
        <f t="shared" si="6"/>
        <v>0</v>
      </c>
    </row>
    <row r="282" spans="1:31" ht="45" customHeight="1" x14ac:dyDescent="0.15">
      <c r="A282" s="89">
        <f>IF(AND(TRIM(P282)&lt;&gt;"",TRIM(Q282)=""), 1001, 0)</f>
        <v>0</v>
      </c>
      <c r="B282" s="193"/>
      <c r="C282" s="111"/>
      <c r="E282" s="228"/>
      <c r="F282" s="229"/>
      <c r="G282" s="230">
        <v>20104</v>
      </c>
      <c r="H282" s="262"/>
      <c r="I282" s="232" t="s">
        <v>211</v>
      </c>
      <c r="J282" s="233"/>
      <c r="K282" s="234" t="s">
        <v>212</v>
      </c>
      <c r="L282" s="235"/>
      <c r="M282" s="235"/>
      <c r="N282" s="235"/>
      <c r="O282" s="236"/>
      <c r="P282" s="3"/>
      <c r="Q282" s="60"/>
      <c r="R282" s="61"/>
      <c r="S282" s="61"/>
      <c r="T282" s="62"/>
      <c r="U282" s="51"/>
      <c r="V282" s="52"/>
      <c r="W282" s="53"/>
      <c r="X282" s="51"/>
      <c r="Y282" s="58"/>
      <c r="Z282" s="204"/>
      <c r="AA282" s="121"/>
      <c r="AB282" s="226">
        <f t="shared" si="7"/>
        <v>4</v>
      </c>
      <c r="AC282" s="226">
        <f t="shared" si="6"/>
        <v>0</v>
      </c>
    </row>
    <row r="283" spans="1:31" ht="45" customHeight="1" x14ac:dyDescent="0.15">
      <c r="A283" s="89">
        <f>IF(AND(TRIM(P283)&lt;&gt;"",TRIM(Q283)=""), 1001, 0)</f>
        <v>0</v>
      </c>
      <c r="B283" s="193"/>
      <c r="C283" s="111"/>
      <c r="E283" s="228"/>
      <c r="F283" s="229"/>
      <c r="G283" s="230">
        <v>20105</v>
      </c>
      <c r="H283" s="262"/>
      <c r="I283" s="232" t="s">
        <v>213</v>
      </c>
      <c r="J283" s="233"/>
      <c r="K283" s="234" t="s">
        <v>214</v>
      </c>
      <c r="L283" s="235"/>
      <c r="M283" s="235"/>
      <c r="N283" s="235"/>
      <c r="O283" s="236"/>
      <c r="P283" s="3"/>
      <c r="Q283" s="60"/>
      <c r="R283" s="61"/>
      <c r="S283" s="61"/>
      <c r="T283" s="62"/>
      <c r="U283" s="51"/>
      <c r="V283" s="52"/>
      <c r="W283" s="53"/>
      <c r="X283" s="51"/>
      <c r="Y283" s="58"/>
      <c r="Z283" s="204"/>
      <c r="AA283" s="121"/>
      <c r="AB283" s="226">
        <f t="shared" si="7"/>
        <v>5</v>
      </c>
      <c r="AC283" s="226">
        <f t="shared" si="6"/>
        <v>0</v>
      </c>
    </row>
    <row r="284" spans="1:31" ht="45" customHeight="1" x14ac:dyDescent="0.15">
      <c r="A284" s="89">
        <f>IF(AND(TRIM(P284)&lt;&gt;"",TRIM(Q284)=""), 1001, 0)</f>
        <v>0</v>
      </c>
      <c r="B284" s="193"/>
      <c r="C284" s="111"/>
      <c r="E284" s="228"/>
      <c r="F284" s="229"/>
      <c r="G284" s="230">
        <v>20106</v>
      </c>
      <c r="H284" s="262"/>
      <c r="I284" s="232" t="s">
        <v>215</v>
      </c>
      <c r="J284" s="233"/>
      <c r="K284" s="234"/>
      <c r="L284" s="235"/>
      <c r="M284" s="235"/>
      <c r="N284" s="235"/>
      <c r="O284" s="236"/>
      <c r="P284" s="3"/>
      <c r="Q284" s="60"/>
      <c r="R284" s="61"/>
      <c r="S284" s="61"/>
      <c r="T284" s="62"/>
      <c r="U284" s="51"/>
      <c r="V284" s="52"/>
      <c r="W284" s="53"/>
      <c r="X284" s="51"/>
      <c r="Y284" s="58"/>
      <c r="Z284" s="204"/>
      <c r="AA284" s="121"/>
      <c r="AB284" s="226">
        <f t="shared" si="7"/>
        <v>6</v>
      </c>
      <c r="AC284" s="226">
        <f t="shared" si="6"/>
        <v>0</v>
      </c>
    </row>
    <row r="285" spans="1:31" ht="45" customHeight="1" x14ac:dyDescent="0.15">
      <c r="A285" s="89">
        <f>IF(AND(TRIM(P285)&lt;&gt;"",TRIM(Q285)=""), 1001, 0)</f>
        <v>0</v>
      </c>
      <c r="B285" s="193"/>
      <c r="C285" s="111"/>
      <c r="E285" s="228"/>
      <c r="F285" s="229"/>
      <c r="G285" s="230">
        <v>20107</v>
      </c>
      <c r="H285" s="262"/>
      <c r="I285" s="232" t="s">
        <v>216</v>
      </c>
      <c r="J285" s="233"/>
      <c r="K285" s="234" t="s">
        <v>217</v>
      </c>
      <c r="L285" s="235"/>
      <c r="M285" s="235"/>
      <c r="N285" s="235"/>
      <c r="O285" s="236"/>
      <c r="P285" s="3"/>
      <c r="Q285" s="60"/>
      <c r="R285" s="61"/>
      <c r="S285" s="61"/>
      <c r="T285" s="62"/>
      <c r="U285" s="51"/>
      <c r="V285" s="52"/>
      <c r="W285" s="53"/>
      <c r="X285" s="51"/>
      <c r="Y285" s="58"/>
      <c r="Z285" s="204"/>
      <c r="AA285" s="121"/>
      <c r="AB285" s="226">
        <f t="shared" si="7"/>
        <v>7</v>
      </c>
      <c r="AC285" s="226">
        <f t="shared" si="6"/>
        <v>0</v>
      </c>
    </row>
    <row r="286" spans="1:31" ht="45" customHeight="1" x14ac:dyDescent="0.15">
      <c r="A286" s="89">
        <f>IF(AND(TRIM(P286)&lt;&gt;"",TRIM(Q286)=""), 1001, 0)</f>
        <v>0</v>
      </c>
      <c r="B286" s="193"/>
      <c r="C286" s="111"/>
      <c r="E286" s="228"/>
      <c r="F286" s="229"/>
      <c r="G286" s="230">
        <v>20108</v>
      </c>
      <c r="H286" s="262"/>
      <c r="I286" s="232" t="s">
        <v>218</v>
      </c>
      <c r="J286" s="233"/>
      <c r="K286" s="234" t="s">
        <v>219</v>
      </c>
      <c r="L286" s="235"/>
      <c r="M286" s="235"/>
      <c r="N286" s="235"/>
      <c r="O286" s="236"/>
      <c r="P286" s="3"/>
      <c r="Q286" s="60"/>
      <c r="R286" s="61"/>
      <c r="S286" s="61"/>
      <c r="T286" s="62"/>
      <c r="U286" s="51"/>
      <c r="V286" s="52"/>
      <c r="W286" s="53"/>
      <c r="X286" s="51"/>
      <c r="Y286" s="58"/>
      <c r="Z286" s="204"/>
      <c r="AA286" s="121"/>
      <c r="AB286" s="226">
        <f t="shared" si="7"/>
        <v>8</v>
      </c>
      <c r="AC286" s="226">
        <f t="shared" si="6"/>
        <v>0</v>
      </c>
    </row>
    <row r="287" spans="1:31" ht="45" customHeight="1" x14ac:dyDescent="0.15">
      <c r="A287" s="89">
        <f>IF(AND(TRIM(P287)&lt;&gt;"",TRIM(Q287)=""), 1001, 0)</f>
        <v>0</v>
      </c>
      <c r="B287" s="193"/>
      <c r="C287" s="111"/>
      <c r="E287" s="228"/>
      <c r="F287" s="229"/>
      <c r="G287" s="230">
        <v>20109</v>
      </c>
      <c r="H287" s="262"/>
      <c r="I287" s="232" t="s">
        <v>220</v>
      </c>
      <c r="J287" s="233"/>
      <c r="K287" s="234"/>
      <c r="L287" s="235"/>
      <c r="M287" s="235"/>
      <c r="N287" s="235"/>
      <c r="O287" s="236"/>
      <c r="P287" s="3"/>
      <c r="Q287" s="60"/>
      <c r="R287" s="61"/>
      <c r="S287" s="61"/>
      <c r="T287" s="62"/>
      <c r="U287" s="51"/>
      <c r="V287" s="52"/>
      <c r="W287" s="53"/>
      <c r="X287" s="51"/>
      <c r="Y287" s="58"/>
      <c r="Z287" s="204"/>
      <c r="AA287" s="121"/>
      <c r="AB287" s="226">
        <f t="shared" si="7"/>
        <v>9</v>
      </c>
      <c r="AC287" s="226">
        <f t="shared" si="6"/>
        <v>0</v>
      </c>
    </row>
    <row r="288" spans="1:31" ht="45" customHeight="1" x14ac:dyDescent="0.15">
      <c r="A288" s="89">
        <f>IF(AND(TRIM(P288)&lt;&gt;"",TRIM(Q288)=""), 1001, 0)</f>
        <v>0</v>
      </c>
      <c r="B288" s="193"/>
      <c r="C288" s="111"/>
      <c r="E288" s="228"/>
      <c r="F288" s="229"/>
      <c r="G288" s="230">
        <v>20110</v>
      </c>
      <c r="H288" s="262"/>
      <c r="I288" s="232" t="s">
        <v>221</v>
      </c>
      <c r="J288" s="233"/>
      <c r="K288" s="234" t="s">
        <v>222</v>
      </c>
      <c r="L288" s="235"/>
      <c r="M288" s="235"/>
      <c r="N288" s="235"/>
      <c r="O288" s="236"/>
      <c r="P288" s="3"/>
      <c r="Q288" s="60"/>
      <c r="R288" s="61"/>
      <c r="S288" s="61"/>
      <c r="T288" s="62"/>
      <c r="U288" s="51"/>
      <c r="V288" s="52"/>
      <c r="W288" s="53"/>
      <c r="X288" s="51"/>
      <c r="Y288" s="58"/>
      <c r="Z288" s="204"/>
      <c r="AA288" s="121"/>
      <c r="AB288" s="226">
        <f t="shared" si="7"/>
        <v>10</v>
      </c>
      <c r="AC288" s="226">
        <f t="shared" si="6"/>
        <v>0</v>
      </c>
    </row>
    <row r="289" spans="1:31" ht="45" customHeight="1" x14ac:dyDescent="0.15">
      <c r="A289" s="89">
        <f>IF(AND(TRIM(P289)&lt;&gt;"",TRIM(Q289)=""), 1001, 0)</f>
        <v>0</v>
      </c>
      <c r="B289" s="193"/>
      <c r="C289" s="111"/>
      <c r="E289" s="228"/>
      <c r="F289" s="229"/>
      <c r="G289" s="230">
        <v>20111</v>
      </c>
      <c r="H289" s="262"/>
      <c r="I289" s="232" t="s">
        <v>223</v>
      </c>
      <c r="J289" s="233"/>
      <c r="K289" s="234"/>
      <c r="L289" s="235"/>
      <c r="M289" s="235"/>
      <c r="N289" s="235"/>
      <c r="O289" s="236"/>
      <c r="P289" s="3"/>
      <c r="Q289" s="60"/>
      <c r="R289" s="61"/>
      <c r="S289" s="61"/>
      <c r="T289" s="62"/>
      <c r="U289" s="51"/>
      <c r="V289" s="52"/>
      <c r="W289" s="53"/>
      <c r="X289" s="51"/>
      <c r="Y289" s="58"/>
      <c r="Z289" s="204"/>
      <c r="AA289" s="121"/>
      <c r="AB289" s="226">
        <f t="shared" si="7"/>
        <v>11</v>
      </c>
      <c r="AC289" s="226">
        <f t="shared" si="6"/>
        <v>0</v>
      </c>
    </row>
    <row r="290" spans="1:31" ht="45" customHeight="1" x14ac:dyDescent="0.15">
      <c r="A290" s="89">
        <f>IF(AND(TRIM(P290)&lt;&gt;"",TRIM(Q290)=""), 1001, 0)</f>
        <v>0</v>
      </c>
      <c r="B290" s="193"/>
      <c r="C290" s="111"/>
      <c r="E290" s="228"/>
      <c r="F290" s="229"/>
      <c r="G290" s="230">
        <v>20112</v>
      </c>
      <c r="H290" s="262"/>
      <c r="I290" s="232" t="s">
        <v>224</v>
      </c>
      <c r="J290" s="233"/>
      <c r="K290" s="234" t="s">
        <v>225</v>
      </c>
      <c r="L290" s="235"/>
      <c r="M290" s="235"/>
      <c r="N290" s="235"/>
      <c r="O290" s="236"/>
      <c r="P290" s="3"/>
      <c r="Q290" s="60"/>
      <c r="R290" s="61"/>
      <c r="S290" s="61"/>
      <c r="T290" s="62"/>
      <c r="U290" s="51"/>
      <c r="V290" s="52"/>
      <c r="W290" s="53"/>
      <c r="X290" s="51"/>
      <c r="Y290" s="58"/>
      <c r="Z290" s="204"/>
      <c r="AA290" s="121"/>
      <c r="AB290" s="226">
        <f t="shared" si="7"/>
        <v>12</v>
      </c>
      <c r="AC290" s="226">
        <f t="shared" si="6"/>
        <v>0</v>
      </c>
    </row>
    <row r="291" spans="1:31" ht="45" customHeight="1" x14ac:dyDescent="0.15">
      <c r="A291" s="89">
        <f>IF(AND(TRIM(P291)&lt;&gt;"",TRIM(Q291)=""), 1001, 0)</f>
        <v>0</v>
      </c>
      <c r="B291" s="193"/>
      <c r="C291" s="111"/>
      <c r="E291" s="228"/>
      <c r="F291" s="229"/>
      <c r="G291" s="230">
        <v>20113</v>
      </c>
      <c r="H291" s="262"/>
      <c r="I291" s="232" t="s">
        <v>226</v>
      </c>
      <c r="J291" s="233"/>
      <c r="K291" s="234" t="s">
        <v>227</v>
      </c>
      <c r="L291" s="235"/>
      <c r="M291" s="235"/>
      <c r="N291" s="235"/>
      <c r="O291" s="236"/>
      <c r="P291" s="3"/>
      <c r="Q291" s="60"/>
      <c r="R291" s="61"/>
      <c r="S291" s="61"/>
      <c r="T291" s="62"/>
      <c r="U291" s="51"/>
      <c r="V291" s="52"/>
      <c r="W291" s="53"/>
      <c r="X291" s="51"/>
      <c r="Y291" s="58"/>
      <c r="Z291" s="204"/>
      <c r="AA291" s="121"/>
      <c r="AB291" s="226">
        <f t="shared" si="7"/>
        <v>13</v>
      </c>
      <c r="AC291" s="226">
        <f t="shared" si="6"/>
        <v>0</v>
      </c>
    </row>
    <row r="292" spans="1:31" ht="45" customHeight="1" x14ac:dyDescent="0.15">
      <c r="A292" s="89">
        <f>IF(AND(TRIM(P292)&lt;&gt;"",TRIM(Q292)=""), 1001, 0)</f>
        <v>0</v>
      </c>
      <c r="B292" s="193"/>
      <c r="C292" s="111"/>
      <c r="E292" s="237"/>
      <c r="F292" s="238"/>
      <c r="G292" s="239">
        <v>20199</v>
      </c>
      <c r="H292" s="263"/>
      <c r="I292" s="241" t="s">
        <v>92</v>
      </c>
      <c r="J292" s="242"/>
      <c r="K292" s="243"/>
      <c r="L292" s="244"/>
      <c r="M292" s="244"/>
      <c r="N292" s="244"/>
      <c r="O292" s="245"/>
      <c r="P292" s="4"/>
      <c r="Q292" s="63"/>
      <c r="R292" s="64"/>
      <c r="S292" s="64"/>
      <c r="T292" s="65"/>
      <c r="U292" s="54"/>
      <c r="V292" s="55"/>
      <c r="W292" s="56"/>
      <c r="X292" s="54"/>
      <c r="Y292" s="59"/>
      <c r="Z292" s="204"/>
      <c r="AA292" s="121"/>
      <c r="AB292" s="226">
        <f t="shared" si="7"/>
        <v>14</v>
      </c>
      <c r="AC292" s="226">
        <f t="shared" si="6"/>
        <v>0</v>
      </c>
    </row>
    <row r="293" spans="1:31" ht="45" customHeight="1" x14ac:dyDescent="0.15">
      <c r="A293" s="89">
        <f>IF(AND(TRIM(P293)&lt;&gt;"",TRIM(Q293)=""), 1001, 0)</f>
        <v>0</v>
      </c>
      <c r="B293" s="193"/>
      <c r="C293" s="111"/>
      <c r="E293" s="217" t="s">
        <v>228</v>
      </c>
      <c r="F293" s="218"/>
      <c r="G293" s="219">
        <v>20201</v>
      </c>
      <c r="H293" s="261"/>
      <c r="I293" s="221" t="s">
        <v>229</v>
      </c>
      <c r="J293" s="222"/>
      <c r="K293" s="223" t="s">
        <v>230</v>
      </c>
      <c r="L293" s="224"/>
      <c r="M293" s="224"/>
      <c r="N293" s="224"/>
      <c r="O293" s="225"/>
      <c r="P293" s="2"/>
      <c r="Q293" s="46"/>
      <c r="R293" s="47"/>
      <c r="S293" s="47"/>
      <c r="T293" s="48"/>
      <c r="U293" s="321"/>
      <c r="V293" s="49"/>
      <c r="W293" s="50"/>
      <c r="X293" s="321"/>
      <c r="Y293" s="57"/>
      <c r="Z293" s="204"/>
      <c r="AA293" s="121"/>
      <c r="AB293" s="226">
        <f t="shared" si="7"/>
        <v>15</v>
      </c>
      <c r="AC293" s="226">
        <f t="shared" si="6"/>
        <v>0</v>
      </c>
      <c r="AD293" s="227">
        <f>IF(COUNTIF(P293:P297,"&lt;&gt;"&amp;"")=0,0,U293)</f>
        <v>0</v>
      </c>
      <c r="AE293" s="227">
        <f>IF(COUNTIF(P293:P297,"&lt;&gt;"&amp;"")=0,0,X293)</f>
        <v>0</v>
      </c>
    </row>
    <row r="294" spans="1:31" ht="45" customHeight="1" x14ac:dyDescent="0.15">
      <c r="A294" s="89">
        <f>IF(AND(TRIM(P294)&lt;&gt;"",TRIM(Q294)=""), 1001, 0)</f>
        <v>0</v>
      </c>
      <c r="B294" s="193"/>
      <c r="C294" s="111"/>
      <c r="E294" s="228"/>
      <c r="F294" s="229"/>
      <c r="G294" s="230">
        <v>20202</v>
      </c>
      <c r="H294" s="262"/>
      <c r="I294" s="232" t="s">
        <v>231</v>
      </c>
      <c r="J294" s="233"/>
      <c r="K294" s="234" t="s">
        <v>232</v>
      </c>
      <c r="L294" s="235"/>
      <c r="M294" s="235"/>
      <c r="N294" s="235"/>
      <c r="O294" s="236"/>
      <c r="P294" s="3"/>
      <c r="Q294" s="60"/>
      <c r="R294" s="61"/>
      <c r="S294" s="61"/>
      <c r="T294" s="62"/>
      <c r="U294" s="51"/>
      <c r="V294" s="52"/>
      <c r="W294" s="53"/>
      <c r="X294" s="51"/>
      <c r="Y294" s="58"/>
      <c r="Z294" s="204"/>
      <c r="AA294" s="121"/>
      <c r="AB294" s="226">
        <f t="shared" si="7"/>
        <v>16</v>
      </c>
      <c r="AC294" s="226">
        <f t="shared" si="6"/>
        <v>0</v>
      </c>
    </row>
    <row r="295" spans="1:31" ht="45" customHeight="1" x14ac:dyDescent="0.15">
      <c r="A295" s="89">
        <f>IF(AND(TRIM(P295)&lt;&gt;"",TRIM(Q295)=""), 1001, 0)</f>
        <v>0</v>
      </c>
      <c r="B295" s="193"/>
      <c r="C295" s="111"/>
      <c r="E295" s="228"/>
      <c r="F295" s="229"/>
      <c r="G295" s="230">
        <v>20203</v>
      </c>
      <c r="H295" s="262"/>
      <c r="I295" s="232" t="s">
        <v>233</v>
      </c>
      <c r="J295" s="233"/>
      <c r="K295" s="234"/>
      <c r="L295" s="235"/>
      <c r="M295" s="235"/>
      <c r="N295" s="235"/>
      <c r="O295" s="236"/>
      <c r="P295" s="3"/>
      <c r="Q295" s="60"/>
      <c r="R295" s="61"/>
      <c r="S295" s="61"/>
      <c r="T295" s="62"/>
      <c r="U295" s="51"/>
      <c r="V295" s="52"/>
      <c r="W295" s="53"/>
      <c r="X295" s="51"/>
      <c r="Y295" s="58"/>
      <c r="Z295" s="204"/>
      <c r="AA295" s="121"/>
      <c r="AB295" s="226">
        <f t="shared" si="7"/>
        <v>17</v>
      </c>
      <c r="AC295" s="226">
        <f t="shared" si="6"/>
        <v>0</v>
      </c>
    </row>
    <row r="296" spans="1:31" ht="45" customHeight="1" x14ac:dyDescent="0.15">
      <c r="A296" s="89">
        <f>IF(AND(TRIM(P296)&lt;&gt;"",TRIM(Q296)=""), 1001, 0)</f>
        <v>0</v>
      </c>
      <c r="B296" s="193"/>
      <c r="C296" s="111"/>
      <c r="E296" s="228"/>
      <c r="F296" s="229"/>
      <c r="G296" s="230">
        <v>20204</v>
      </c>
      <c r="H296" s="262"/>
      <c r="I296" s="232" t="s">
        <v>234</v>
      </c>
      <c r="J296" s="233"/>
      <c r="K296" s="234" t="s">
        <v>235</v>
      </c>
      <c r="L296" s="235"/>
      <c r="M296" s="235"/>
      <c r="N296" s="235"/>
      <c r="O296" s="236"/>
      <c r="P296" s="3"/>
      <c r="Q296" s="60"/>
      <c r="R296" s="61"/>
      <c r="S296" s="61"/>
      <c r="T296" s="62"/>
      <c r="U296" s="51"/>
      <c r="V296" s="52"/>
      <c r="W296" s="53"/>
      <c r="X296" s="51"/>
      <c r="Y296" s="58"/>
      <c r="Z296" s="204"/>
      <c r="AA296" s="121"/>
      <c r="AB296" s="226">
        <f t="shared" si="7"/>
        <v>18</v>
      </c>
      <c r="AC296" s="226">
        <f t="shared" si="6"/>
        <v>0</v>
      </c>
    </row>
    <row r="297" spans="1:31" ht="45" customHeight="1" x14ac:dyDescent="0.15">
      <c r="A297" s="89">
        <f>IF(AND(TRIM(P297)&lt;&gt;"",TRIM(Q297)=""), 1001, 0)</f>
        <v>0</v>
      </c>
      <c r="B297" s="193"/>
      <c r="C297" s="111"/>
      <c r="E297" s="237"/>
      <c r="F297" s="238"/>
      <c r="G297" s="239">
        <v>20299</v>
      </c>
      <c r="H297" s="263"/>
      <c r="I297" s="241" t="s">
        <v>92</v>
      </c>
      <c r="J297" s="242"/>
      <c r="K297" s="243"/>
      <c r="L297" s="244"/>
      <c r="M297" s="244"/>
      <c r="N297" s="244"/>
      <c r="O297" s="245"/>
      <c r="P297" s="4"/>
      <c r="Q297" s="63"/>
      <c r="R297" s="64"/>
      <c r="S297" s="64"/>
      <c r="T297" s="65"/>
      <c r="U297" s="54"/>
      <c r="V297" s="55"/>
      <c r="W297" s="56"/>
      <c r="X297" s="54"/>
      <c r="Y297" s="59"/>
      <c r="Z297" s="204"/>
      <c r="AA297" s="121"/>
      <c r="AB297" s="226">
        <f t="shared" si="7"/>
        <v>19</v>
      </c>
      <c r="AC297" s="226">
        <f t="shared" si="6"/>
        <v>0</v>
      </c>
    </row>
    <row r="298" spans="1:31" ht="45" customHeight="1" x14ac:dyDescent="0.15">
      <c r="A298" s="89">
        <f>IF(AND(TRIM(P298)&lt;&gt;"",TRIM(Q298)=""), 1001, 0)</f>
        <v>0</v>
      </c>
      <c r="B298" s="193"/>
      <c r="C298" s="111"/>
      <c r="E298" s="217" t="s">
        <v>236</v>
      </c>
      <c r="F298" s="218"/>
      <c r="G298" s="219">
        <v>20301</v>
      </c>
      <c r="H298" s="261"/>
      <c r="I298" s="221" t="s">
        <v>236</v>
      </c>
      <c r="J298" s="222"/>
      <c r="K298" s="223" t="s">
        <v>237</v>
      </c>
      <c r="L298" s="224"/>
      <c r="M298" s="224"/>
      <c r="N298" s="224"/>
      <c r="O298" s="225"/>
      <c r="P298" s="2"/>
      <c r="Q298" s="46"/>
      <c r="R298" s="47"/>
      <c r="S298" s="47"/>
      <c r="T298" s="48"/>
      <c r="U298" s="321"/>
      <c r="V298" s="49"/>
      <c r="W298" s="50"/>
      <c r="X298" s="321"/>
      <c r="Y298" s="57"/>
      <c r="Z298" s="204"/>
      <c r="AA298" s="121"/>
      <c r="AB298" s="226">
        <f t="shared" si="7"/>
        <v>20</v>
      </c>
      <c r="AC298" s="226">
        <f t="shared" si="6"/>
        <v>0</v>
      </c>
      <c r="AD298" s="227">
        <f>IF(COUNTIF(P298:P300,"&lt;&gt;"&amp;"")=0,0,U298)</f>
        <v>0</v>
      </c>
      <c r="AE298" s="227">
        <f>IF(COUNTIF(P298:P300,"&lt;&gt;"&amp;"")=0,0,X298)</f>
        <v>0</v>
      </c>
    </row>
    <row r="299" spans="1:31" ht="45" customHeight="1" x14ac:dyDescent="0.15">
      <c r="A299" s="89">
        <f>IF(AND(TRIM(P299)&lt;&gt;"",TRIM(Q299)=""), 1001, 0)</f>
        <v>0</v>
      </c>
      <c r="B299" s="193"/>
      <c r="C299" s="111"/>
      <c r="E299" s="228"/>
      <c r="F299" s="229"/>
      <c r="G299" s="230">
        <v>20302</v>
      </c>
      <c r="H299" s="262"/>
      <c r="I299" s="232" t="s">
        <v>238</v>
      </c>
      <c r="J299" s="233"/>
      <c r="K299" s="234" t="s">
        <v>239</v>
      </c>
      <c r="L299" s="235"/>
      <c r="M299" s="235"/>
      <c r="N299" s="235"/>
      <c r="O299" s="236"/>
      <c r="P299" s="3"/>
      <c r="Q299" s="60"/>
      <c r="R299" s="61"/>
      <c r="S299" s="61"/>
      <c r="T299" s="62"/>
      <c r="U299" s="51"/>
      <c r="V299" s="52"/>
      <c r="W299" s="53"/>
      <c r="X299" s="51"/>
      <c r="Y299" s="58"/>
      <c r="Z299" s="204"/>
      <c r="AA299" s="121"/>
      <c r="AB299" s="226">
        <f t="shared" si="7"/>
        <v>21</v>
      </c>
      <c r="AC299" s="226">
        <f t="shared" si="6"/>
        <v>0</v>
      </c>
    </row>
    <row r="300" spans="1:31" ht="45" customHeight="1" x14ac:dyDescent="0.15">
      <c r="A300" s="89">
        <f>IF(AND(TRIM(P300)&lt;&gt;"",TRIM(Q300)=""), 1001, 0)</f>
        <v>0</v>
      </c>
      <c r="B300" s="193"/>
      <c r="C300" s="111"/>
      <c r="E300" s="237"/>
      <c r="F300" s="238"/>
      <c r="G300" s="239">
        <v>20399</v>
      </c>
      <c r="H300" s="263"/>
      <c r="I300" s="241" t="s">
        <v>92</v>
      </c>
      <c r="J300" s="242"/>
      <c r="K300" s="243"/>
      <c r="L300" s="244"/>
      <c r="M300" s="244"/>
      <c r="N300" s="244"/>
      <c r="O300" s="245"/>
      <c r="P300" s="4"/>
      <c r="Q300" s="63"/>
      <c r="R300" s="64"/>
      <c r="S300" s="64"/>
      <c r="T300" s="65"/>
      <c r="U300" s="54"/>
      <c r="V300" s="55"/>
      <c r="W300" s="56"/>
      <c r="X300" s="54"/>
      <c r="Y300" s="59"/>
      <c r="Z300" s="204"/>
      <c r="AA300" s="121"/>
      <c r="AB300" s="226">
        <f t="shared" si="7"/>
        <v>22</v>
      </c>
      <c r="AC300" s="226">
        <f t="shared" si="6"/>
        <v>0</v>
      </c>
    </row>
    <row r="301" spans="1:31" ht="45" customHeight="1" x14ac:dyDescent="0.15">
      <c r="A301" s="89">
        <f>IF(AND(TRIM(P301)&lt;&gt;"",TRIM(Q301)=""), 1001, 0)</f>
        <v>0</v>
      </c>
      <c r="B301" s="193"/>
      <c r="C301" s="111"/>
      <c r="E301" s="217" t="s">
        <v>240</v>
      </c>
      <c r="F301" s="218"/>
      <c r="G301" s="219">
        <v>20401</v>
      </c>
      <c r="H301" s="261"/>
      <c r="I301" s="221" t="s">
        <v>241</v>
      </c>
      <c r="J301" s="222"/>
      <c r="K301" s="223" t="s">
        <v>242</v>
      </c>
      <c r="L301" s="224"/>
      <c r="M301" s="224"/>
      <c r="N301" s="224"/>
      <c r="O301" s="225"/>
      <c r="P301" s="2"/>
      <c r="Q301" s="46"/>
      <c r="R301" s="47"/>
      <c r="S301" s="47"/>
      <c r="T301" s="48"/>
      <c r="U301" s="321"/>
      <c r="V301" s="49"/>
      <c r="W301" s="50"/>
      <c r="X301" s="321"/>
      <c r="Y301" s="57"/>
      <c r="Z301" s="204"/>
      <c r="AA301" s="121"/>
      <c r="AB301" s="226">
        <f t="shared" si="7"/>
        <v>23</v>
      </c>
      <c r="AC301" s="226">
        <f t="shared" si="6"/>
        <v>0</v>
      </c>
      <c r="AD301" s="227">
        <f>IF(COUNTIF(P301:P304,"&lt;&gt;"&amp;"")=0,0,U301)</f>
        <v>0</v>
      </c>
      <c r="AE301" s="227">
        <f>IF(COUNTIF(P301:P304,"&lt;&gt;"&amp;"")=0,0,X301)</f>
        <v>0</v>
      </c>
    </row>
    <row r="302" spans="1:31" ht="45" customHeight="1" x14ac:dyDescent="0.15">
      <c r="A302" s="89">
        <f>IF(AND(TRIM(P302)&lt;&gt;"",TRIM(Q302)=""), 1001, 0)</f>
        <v>0</v>
      </c>
      <c r="B302" s="193"/>
      <c r="C302" s="111"/>
      <c r="E302" s="264"/>
      <c r="F302" s="265"/>
      <c r="G302" s="230">
        <v>20402</v>
      </c>
      <c r="H302" s="262"/>
      <c r="I302" s="232" t="s">
        <v>243</v>
      </c>
      <c r="J302" s="233"/>
      <c r="K302" s="234"/>
      <c r="L302" s="235"/>
      <c r="M302" s="235"/>
      <c r="N302" s="235"/>
      <c r="O302" s="236"/>
      <c r="P302" s="3"/>
      <c r="Q302" s="60"/>
      <c r="R302" s="61"/>
      <c r="S302" s="61"/>
      <c r="T302" s="62"/>
      <c r="U302" s="51"/>
      <c r="V302" s="52"/>
      <c r="W302" s="53"/>
      <c r="X302" s="51"/>
      <c r="Y302" s="58"/>
      <c r="Z302" s="204"/>
      <c r="AA302" s="121"/>
      <c r="AB302" s="226">
        <f t="shared" si="7"/>
        <v>24</v>
      </c>
      <c r="AC302" s="226">
        <f t="shared" si="6"/>
        <v>0</v>
      </c>
    </row>
    <row r="303" spans="1:31" ht="45" customHeight="1" x14ac:dyDescent="0.15">
      <c r="A303" s="89">
        <f>IF(AND(TRIM(P303)&lt;&gt;"",TRIM(Q303)=""), 1001, 0)</f>
        <v>0</v>
      </c>
      <c r="B303" s="193"/>
      <c r="C303" s="111"/>
      <c r="E303" s="228"/>
      <c r="F303" s="229"/>
      <c r="G303" s="230">
        <v>20403</v>
      </c>
      <c r="H303" s="262"/>
      <c r="I303" s="232" t="s">
        <v>244</v>
      </c>
      <c r="J303" s="233"/>
      <c r="K303" s="234"/>
      <c r="L303" s="235"/>
      <c r="M303" s="235"/>
      <c r="N303" s="235"/>
      <c r="O303" s="236"/>
      <c r="P303" s="3"/>
      <c r="Q303" s="60"/>
      <c r="R303" s="61"/>
      <c r="S303" s="61"/>
      <c r="T303" s="62"/>
      <c r="U303" s="51"/>
      <c r="V303" s="52"/>
      <c r="W303" s="53"/>
      <c r="X303" s="51"/>
      <c r="Y303" s="58"/>
      <c r="Z303" s="204"/>
      <c r="AA303" s="121"/>
      <c r="AB303" s="226">
        <f t="shared" si="7"/>
        <v>25</v>
      </c>
      <c r="AC303" s="226">
        <f t="shared" si="6"/>
        <v>0</v>
      </c>
    </row>
    <row r="304" spans="1:31" ht="45" customHeight="1" x14ac:dyDescent="0.15">
      <c r="A304" s="89">
        <f>IF(AND(TRIM(P304)&lt;&gt;"",TRIM(Q304)=""), 1001, 0)</f>
        <v>0</v>
      </c>
      <c r="B304" s="193"/>
      <c r="C304" s="111"/>
      <c r="E304" s="237"/>
      <c r="F304" s="238"/>
      <c r="G304" s="239">
        <v>20499</v>
      </c>
      <c r="H304" s="263"/>
      <c r="I304" s="241" t="s">
        <v>92</v>
      </c>
      <c r="J304" s="242"/>
      <c r="K304" s="243" t="s">
        <v>245</v>
      </c>
      <c r="L304" s="244"/>
      <c r="M304" s="244"/>
      <c r="N304" s="244"/>
      <c r="O304" s="245"/>
      <c r="P304" s="4"/>
      <c r="Q304" s="63"/>
      <c r="R304" s="64"/>
      <c r="S304" s="64"/>
      <c r="T304" s="65"/>
      <c r="U304" s="54"/>
      <c r="V304" s="55"/>
      <c r="W304" s="56"/>
      <c r="X304" s="54"/>
      <c r="Y304" s="59"/>
      <c r="Z304" s="204"/>
      <c r="AA304" s="121"/>
      <c r="AB304" s="226">
        <f t="shared" si="7"/>
        <v>26</v>
      </c>
      <c r="AC304" s="226">
        <f t="shared" si="6"/>
        <v>0</v>
      </c>
    </row>
    <row r="305" spans="1:31" ht="45" customHeight="1" x14ac:dyDescent="0.15">
      <c r="A305" s="89">
        <f>IF(AND(TRIM(P305)&lt;&gt;"",TRIM(Q305)=""), 1001, 0)</f>
        <v>0</v>
      </c>
      <c r="B305" s="193"/>
      <c r="C305" s="111"/>
      <c r="E305" s="217" t="s">
        <v>246</v>
      </c>
      <c r="F305" s="218"/>
      <c r="G305" s="219">
        <v>20501</v>
      </c>
      <c r="H305" s="261"/>
      <c r="I305" s="221" t="s">
        <v>247</v>
      </c>
      <c r="J305" s="222"/>
      <c r="K305" s="223" t="s">
        <v>248</v>
      </c>
      <c r="L305" s="224"/>
      <c r="M305" s="224"/>
      <c r="N305" s="224"/>
      <c r="O305" s="225"/>
      <c r="P305" s="2"/>
      <c r="Q305" s="46"/>
      <c r="R305" s="47"/>
      <c r="S305" s="47"/>
      <c r="T305" s="48"/>
      <c r="U305" s="321"/>
      <c r="V305" s="49"/>
      <c r="W305" s="50"/>
      <c r="X305" s="321"/>
      <c r="Y305" s="57"/>
      <c r="Z305" s="204"/>
      <c r="AA305" s="121"/>
      <c r="AB305" s="226">
        <f t="shared" si="7"/>
        <v>27</v>
      </c>
      <c r="AC305" s="226">
        <f t="shared" si="6"/>
        <v>0</v>
      </c>
      <c r="AD305" s="227">
        <f>IF(COUNTIF(P305:P309,"&lt;&gt;"&amp;"")=0,0,U305)</f>
        <v>0</v>
      </c>
      <c r="AE305" s="227">
        <f>IF(COUNTIF(P305:P309,"&lt;&gt;"&amp;"")=0,0,X305)</f>
        <v>0</v>
      </c>
    </row>
    <row r="306" spans="1:31" ht="45" customHeight="1" x14ac:dyDescent="0.15">
      <c r="A306" s="89">
        <f>IF(AND(TRIM(P306)&lt;&gt;"",TRIM(Q306)=""), 1001, 0)</f>
        <v>0</v>
      </c>
      <c r="B306" s="193"/>
      <c r="C306" s="111"/>
      <c r="E306" s="228"/>
      <c r="F306" s="229"/>
      <c r="G306" s="230">
        <v>20502</v>
      </c>
      <c r="H306" s="262"/>
      <c r="I306" s="232" t="s">
        <v>249</v>
      </c>
      <c r="J306" s="233"/>
      <c r="K306" s="234"/>
      <c r="L306" s="235"/>
      <c r="M306" s="235"/>
      <c r="N306" s="235"/>
      <c r="O306" s="236"/>
      <c r="P306" s="3"/>
      <c r="Q306" s="60"/>
      <c r="R306" s="61"/>
      <c r="S306" s="61"/>
      <c r="T306" s="62"/>
      <c r="U306" s="51"/>
      <c r="V306" s="52"/>
      <c r="W306" s="53"/>
      <c r="X306" s="51"/>
      <c r="Y306" s="58"/>
      <c r="Z306" s="204"/>
      <c r="AA306" s="121"/>
      <c r="AB306" s="226">
        <f t="shared" si="7"/>
        <v>28</v>
      </c>
      <c r="AC306" s="226">
        <f t="shared" si="6"/>
        <v>0</v>
      </c>
    </row>
    <row r="307" spans="1:31" ht="45" customHeight="1" x14ac:dyDescent="0.15">
      <c r="A307" s="89">
        <f>IF(AND(TRIM(P307)&lt;&gt;"",TRIM(Q307)=""), 1001, 0)</f>
        <v>0</v>
      </c>
      <c r="B307" s="193"/>
      <c r="C307" s="111"/>
      <c r="E307" s="228"/>
      <c r="F307" s="229"/>
      <c r="G307" s="230">
        <v>20503</v>
      </c>
      <c r="H307" s="262"/>
      <c r="I307" s="232" t="s">
        <v>250</v>
      </c>
      <c r="J307" s="233"/>
      <c r="K307" s="234"/>
      <c r="L307" s="235"/>
      <c r="M307" s="235"/>
      <c r="N307" s="235"/>
      <c r="O307" s="236"/>
      <c r="P307" s="3"/>
      <c r="Q307" s="60"/>
      <c r="R307" s="61"/>
      <c r="S307" s="61"/>
      <c r="T307" s="62"/>
      <c r="U307" s="51"/>
      <c r="V307" s="52"/>
      <c r="W307" s="53"/>
      <c r="X307" s="51"/>
      <c r="Y307" s="58"/>
      <c r="Z307" s="204"/>
      <c r="AA307" s="121"/>
      <c r="AB307" s="226">
        <f t="shared" si="7"/>
        <v>29</v>
      </c>
      <c r="AC307" s="226">
        <f t="shared" si="6"/>
        <v>0</v>
      </c>
    </row>
    <row r="308" spans="1:31" ht="45" customHeight="1" x14ac:dyDescent="0.15">
      <c r="A308" s="89">
        <f>IF(AND(TRIM(P308)&lt;&gt;"",TRIM(Q308)=""), 1001, 0)</f>
        <v>0</v>
      </c>
      <c r="B308" s="193"/>
      <c r="C308" s="111"/>
      <c r="E308" s="228"/>
      <c r="F308" s="229"/>
      <c r="G308" s="230">
        <v>20504</v>
      </c>
      <c r="H308" s="262"/>
      <c r="I308" s="232" t="s">
        <v>251</v>
      </c>
      <c r="J308" s="233"/>
      <c r="K308" s="234"/>
      <c r="L308" s="235"/>
      <c r="M308" s="235"/>
      <c r="N308" s="235"/>
      <c r="O308" s="236"/>
      <c r="P308" s="3"/>
      <c r="Q308" s="60"/>
      <c r="R308" s="61"/>
      <c r="S308" s="61"/>
      <c r="T308" s="62"/>
      <c r="U308" s="51"/>
      <c r="V308" s="52"/>
      <c r="W308" s="53"/>
      <c r="X308" s="51"/>
      <c r="Y308" s="58"/>
      <c r="Z308" s="204"/>
      <c r="AA308" s="121"/>
      <c r="AB308" s="226">
        <f t="shared" si="7"/>
        <v>30</v>
      </c>
      <c r="AC308" s="226">
        <f t="shared" si="6"/>
        <v>0</v>
      </c>
    </row>
    <row r="309" spans="1:31" ht="45" customHeight="1" x14ac:dyDescent="0.15">
      <c r="A309" s="89">
        <f>IF(AND(TRIM(P309)&lt;&gt;"",TRIM(Q309)=""), 1001, 0)</f>
        <v>0</v>
      </c>
      <c r="B309" s="193"/>
      <c r="C309" s="111"/>
      <c r="E309" s="237"/>
      <c r="F309" s="238"/>
      <c r="G309" s="239">
        <v>20599</v>
      </c>
      <c r="H309" s="263"/>
      <c r="I309" s="241" t="s">
        <v>92</v>
      </c>
      <c r="J309" s="242"/>
      <c r="K309" s="243"/>
      <c r="L309" s="244"/>
      <c r="M309" s="244"/>
      <c r="N309" s="244"/>
      <c r="O309" s="245"/>
      <c r="P309" s="4"/>
      <c r="Q309" s="63"/>
      <c r="R309" s="64"/>
      <c r="S309" s="64"/>
      <c r="T309" s="65"/>
      <c r="U309" s="54"/>
      <c r="V309" s="55"/>
      <c r="W309" s="56"/>
      <c r="X309" s="54"/>
      <c r="Y309" s="59"/>
      <c r="Z309" s="204"/>
      <c r="AA309" s="121"/>
      <c r="AB309" s="226">
        <f t="shared" si="7"/>
        <v>31</v>
      </c>
      <c r="AC309" s="226">
        <f t="shared" si="6"/>
        <v>0</v>
      </c>
    </row>
    <row r="310" spans="1:31" ht="45" customHeight="1" x14ac:dyDescent="0.15">
      <c r="A310" s="89">
        <f>IF(AND(TRIM(P310)&lt;&gt;"",TRIM(Q310)=""), 1001, 0)</f>
        <v>0</v>
      </c>
      <c r="B310" s="193"/>
      <c r="C310" s="111"/>
      <c r="E310" s="217" t="s">
        <v>252</v>
      </c>
      <c r="F310" s="218"/>
      <c r="G310" s="219">
        <v>20601</v>
      </c>
      <c r="H310" s="261"/>
      <c r="I310" s="221" t="s">
        <v>252</v>
      </c>
      <c r="J310" s="222"/>
      <c r="K310" s="223" t="s">
        <v>253</v>
      </c>
      <c r="L310" s="224"/>
      <c r="M310" s="224"/>
      <c r="N310" s="224"/>
      <c r="O310" s="225"/>
      <c r="P310" s="2"/>
      <c r="Q310" s="46"/>
      <c r="R310" s="47"/>
      <c r="S310" s="47"/>
      <c r="T310" s="48"/>
      <c r="U310" s="321"/>
      <c r="V310" s="49"/>
      <c r="W310" s="50"/>
      <c r="X310" s="321"/>
      <c r="Y310" s="57"/>
      <c r="Z310" s="204"/>
      <c r="AA310" s="121"/>
      <c r="AB310" s="226">
        <f t="shared" si="7"/>
        <v>32</v>
      </c>
      <c r="AC310" s="226">
        <f t="shared" si="6"/>
        <v>0</v>
      </c>
      <c r="AD310" s="227">
        <f>IF(COUNTIF(P310:P311,"&lt;&gt;"&amp;"")=0,0,U310)</f>
        <v>0</v>
      </c>
      <c r="AE310" s="227">
        <f>IF(COUNTIF(P310:P311,"&lt;&gt;"&amp;"")=0,0,X310)</f>
        <v>0</v>
      </c>
    </row>
    <row r="311" spans="1:31" ht="45" customHeight="1" x14ac:dyDescent="0.15">
      <c r="A311" s="89">
        <f>IF(AND(TRIM(P311)&lt;&gt;"",TRIM(Q311)=""), 1001, 0)</f>
        <v>0</v>
      </c>
      <c r="B311" s="193"/>
      <c r="C311" s="111"/>
      <c r="E311" s="237"/>
      <c r="F311" s="238"/>
      <c r="G311" s="239">
        <v>20699</v>
      </c>
      <c r="H311" s="263"/>
      <c r="I311" s="241" t="s">
        <v>92</v>
      </c>
      <c r="J311" s="242"/>
      <c r="K311" s="243"/>
      <c r="L311" s="244"/>
      <c r="M311" s="244"/>
      <c r="N311" s="244"/>
      <c r="O311" s="245"/>
      <c r="P311" s="4"/>
      <c r="Q311" s="63"/>
      <c r="R311" s="64"/>
      <c r="S311" s="64"/>
      <c r="T311" s="65"/>
      <c r="U311" s="54"/>
      <c r="V311" s="55"/>
      <c r="W311" s="56"/>
      <c r="X311" s="54"/>
      <c r="Y311" s="59"/>
      <c r="Z311" s="204"/>
      <c r="AA311" s="121"/>
      <c r="AB311" s="226">
        <f t="shared" si="7"/>
        <v>33</v>
      </c>
      <c r="AC311" s="226">
        <f t="shared" si="6"/>
        <v>0</v>
      </c>
    </row>
    <row r="312" spans="1:31" ht="45" customHeight="1" x14ac:dyDescent="0.15">
      <c r="A312" s="89">
        <f>IF(AND(TRIM(P312)&lt;&gt;"",TRIM(Q312)=""), 1001, 0)</f>
        <v>0</v>
      </c>
      <c r="B312" s="193"/>
      <c r="C312" s="111"/>
      <c r="E312" s="217" t="s">
        <v>254</v>
      </c>
      <c r="F312" s="218"/>
      <c r="G312" s="219">
        <v>20701</v>
      </c>
      <c r="H312" s="261"/>
      <c r="I312" s="221" t="s">
        <v>255</v>
      </c>
      <c r="J312" s="222"/>
      <c r="K312" s="223"/>
      <c r="L312" s="224"/>
      <c r="M312" s="224"/>
      <c r="N312" s="224"/>
      <c r="O312" s="225"/>
      <c r="P312" s="2"/>
      <c r="Q312" s="46"/>
      <c r="R312" s="47"/>
      <c r="S312" s="47"/>
      <c r="T312" s="48"/>
      <c r="U312" s="321"/>
      <c r="V312" s="49"/>
      <c r="W312" s="50"/>
      <c r="X312" s="321"/>
      <c r="Y312" s="57"/>
      <c r="Z312" s="204"/>
      <c r="AA312" s="121"/>
      <c r="AB312" s="226">
        <f t="shared" si="7"/>
        <v>34</v>
      </c>
      <c r="AC312" s="226">
        <f t="shared" si="6"/>
        <v>0</v>
      </c>
      <c r="AD312" s="227">
        <f>IF(COUNTIF(P312:P315,"&lt;&gt;"&amp;"")=0,0,U312)</f>
        <v>0</v>
      </c>
      <c r="AE312" s="227">
        <f>IF(COUNTIF(P312:P315,"&lt;&gt;"&amp;"")=0,0,X312)</f>
        <v>0</v>
      </c>
    </row>
    <row r="313" spans="1:31" ht="45" customHeight="1" x14ac:dyDescent="0.15">
      <c r="A313" s="89">
        <f>IF(AND(TRIM(P313)&lt;&gt;"",TRIM(Q313)=""), 1001, 0)</f>
        <v>0</v>
      </c>
      <c r="B313" s="193"/>
      <c r="C313" s="111"/>
      <c r="E313" s="264"/>
      <c r="F313" s="265"/>
      <c r="G313" s="230">
        <v>20702</v>
      </c>
      <c r="H313" s="262"/>
      <c r="I313" s="232" t="s">
        <v>256</v>
      </c>
      <c r="J313" s="233"/>
      <c r="K313" s="234"/>
      <c r="L313" s="235"/>
      <c r="M313" s="235"/>
      <c r="N313" s="235"/>
      <c r="O313" s="236"/>
      <c r="P313" s="3"/>
      <c r="Q313" s="60"/>
      <c r="R313" s="61"/>
      <c r="S313" s="61"/>
      <c r="T313" s="62"/>
      <c r="U313" s="51"/>
      <c r="V313" s="52"/>
      <c r="W313" s="53"/>
      <c r="X313" s="51"/>
      <c r="Y313" s="58"/>
      <c r="Z313" s="204"/>
      <c r="AA313" s="121"/>
      <c r="AB313" s="226">
        <f t="shared" si="7"/>
        <v>35</v>
      </c>
      <c r="AC313" s="226">
        <f t="shared" si="6"/>
        <v>0</v>
      </c>
    </row>
    <row r="314" spans="1:31" ht="45" customHeight="1" x14ac:dyDescent="0.15">
      <c r="A314" s="89">
        <f>IF(AND(TRIM(P314)&lt;&gt;"",TRIM(Q314)=""), 1001, 0)</f>
        <v>0</v>
      </c>
      <c r="B314" s="193"/>
      <c r="C314" s="111"/>
      <c r="E314" s="228"/>
      <c r="F314" s="229"/>
      <c r="G314" s="230">
        <v>20703</v>
      </c>
      <c r="H314" s="262"/>
      <c r="I314" s="232" t="s">
        <v>257</v>
      </c>
      <c r="J314" s="233"/>
      <c r="K314" s="234"/>
      <c r="L314" s="235"/>
      <c r="M314" s="235"/>
      <c r="N314" s="235"/>
      <c r="O314" s="236"/>
      <c r="P314" s="3"/>
      <c r="Q314" s="60"/>
      <c r="R314" s="61"/>
      <c r="S314" s="61"/>
      <c r="T314" s="62"/>
      <c r="U314" s="51"/>
      <c r="V314" s="52"/>
      <c r="W314" s="53"/>
      <c r="X314" s="51"/>
      <c r="Y314" s="58"/>
      <c r="Z314" s="204"/>
      <c r="AA314" s="121"/>
      <c r="AB314" s="226">
        <f t="shared" si="7"/>
        <v>36</v>
      </c>
      <c r="AC314" s="226">
        <f t="shared" si="6"/>
        <v>0</v>
      </c>
    </row>
    <row r="315" spans="1:31" ht="45" customHeight="1" x14ac:dyDescent="0.15">
      <c r="A315" s="89">
        <f>IF(AND(TRIM(P315)&lt;&gt;"",TRIM(Q315)=""), 1001, 0)</f>
        <v>0</v>
      </c>
      <c r="B315" s="193"/>
      <c r="C315" s="111"/>
      <c r="E315" s="237"/>
      <c r="F315" s="238"/>
      <c r="G315" s="239">
        <v>20799</v>
      </c>
      <c r="H315" s="263"/>
      <c r="I315" s="241" t="s">
        <v>92</v>
      </c>
      <c r="J315" s="242"/>
      <c r="K315" s="243"/>
      <c r="L315" s="244"/>
      <c r="M315" s="244"/>
      <c r="N315" s="244"/>
      <c r="O315" s="245"/>
      <c r="P315" s="4"/>
      <c r="Q315" s="63"/>
      <c r="R315" s="64"/>
      <c r="S315" s="64"/>
      <c r="T315" s="65"/>
      <c r="U315" s="54"/>
      <c r="V315" s="55"/>
      <c r="W315" s="56"/>
      <c r="X315" s="54"/>
      <c r="Y315" s="59"/>
      <c r="Z315" s="204"/>
      <c r="AA315" s="121"/>
      <c r="AB315" s="226">
        <f t="shared" si="7"/>
        <v>37</v>
      </c>
      <c r="AC315" s="226">
        <f t="shared" si="6"/>
        <v>0</v>
      </c>
    </row>
    <row r="316" spans="1:31" ht="45" customHeight="1" x14ac:dyDescent="0.15">
      <c r="A316" s="89">
        <f>IF(AND(TRIM(P316)&lt;&gt;"",TRIM(Q316)=""), 1001, 0)</f>
        <v>0</v>
      </c>
      <c r="B316" s="193"/>
      <c r="C316" s="111"/>
      <c r="E316" s="217" t="s">
        <v>258</v>
      </c>
      <c r="F316" s="218"/>
      <c r="G316" s="219">
        <v>20801</v>
      </c>
      <c r="H316" s="261"/>
      <c r="I316" s="221" t="s">
        <v>259</v>
      </c>
      <c r="J316" s="222"/>
      <c r="K316" s="223"/>
      <c r="L316" s="224"/>
      <c r="M316" s="224"/>
      <c r="N316" s="224"/>
      <c r="O316" s="225"/>
      <c r="P316" s="2"/>
      <c r="Q316" s="46"/>
      <c r="R316" s="47"/>
      <c r="S316" s="47"/>
      <c r="T316" s="48"/>
      <c r="U316" s="321"/>
      <c r="V316" s="49"/>
      <c r="W316" s="50"/>
      <c r="X316" s="321"/>
      <c r="Y316" s="57"/>
      <c r="Z316" s="204"/>
      <c r="AA316" s="121"/>
      <c r="AB316" s="226">
        <f t="shared" si="7"/>
        <v>38</v>
      </c>
      <c r="AC316" s="226">
        <f t="shared" si="6"/>
        <v>0</v>
      </c>
      <c r="AD316" s="227">
        <f>IF(COUNTIF(P316:P319,"&lt;&gt;"&amp;"")=0,0,U316)</f>
        <v>0</v>
      </c>
      <c r="AE316" s="227">
        <f>IF(COUNTIF(P316:P319,"&lt;&gt;"&amp;"")=0,0,X316)</f>
        <v>0</v>
      </c>
    </row>
    <row r="317" spans="1:31" ht="45" customHeight="1" x14ac:dyDescent="0.15">
      <c r="A317" s="89">
        <f>IF(AND(TRIM(P317)&lt;&gt;"",TRIM(Q317)=""), 1001, 0)</f>
        <v>0</v>
      </c>
      <c r="B317" s="193"/>
      <c r="C317" s="111"/>
      <c r="E317" s="264"/>
      <c r="F317" s="265"/>
      <c r="G317" s="230">
        <v>20802</v>
      </c>
      <c r="H317" s="262"/>
      <c r="I317" s="232" t="s">
        <v>260</v>
      </c>
      <c r="J317" s="233"/>
      <c r="K317" s="234"/>
      <c r="L317" s="235"/>
      <c r="M317" s="235"/>
      <c r="N317" s="235"/>
      <c r="O317" s="236"/>
      <c r="P317" s="3"/>
      <c r="Q317" s="60"/>
      <c r="R317" s="61"/>
      <c r="S317" s="61"/>
      <c r="T317" s="62"/>
      <c r="U317" s="51"/>
      <c r="V317" s="52"/>
      <c r="W317" s="53"/>
      <c r="X317" s="51"/>
      <c r="Y317" s="58"/>
      <c r="Z317" s="204"/>
      <c r="AA317" s="121"/>
      <c r="AB317" s="226">
        <f t="shared" si="7"/>
        <v>39</v>
      </c>
      <c r="AC317" s="226">
        <f t="shared" si="6"/>
        <v>0</v>
      </c>
    </row>
    <row r="318" spans="1:31" ht="45" customHeight="1" x14ac:dyDescent="0.15">
      <c r="A318" s="89">
        <f>IF(AND(TRIM(P318)&lt;&gt;"",TRIM(Q318)=""), 1001, 0)</f>
        <v>0</v>
      </c>
      <c r="B318" s="193"/>
      <c r="C318" s="111"/>
      <c r="E318" s="228"/>
      <c r="F318" s="229"/>
      <c r="G318" s="230">
        <v>20803</v>
      </c>
      <c r="H318" s="262"/>
      <c r="I318" s="232" t="s">
        <v>261</v>
      </c>
      <c r="J318" s="233"/>
      <c r="K318" s="234" t="s">
        <v>262</v>
      </c>
      <c r="L318" s="235"/>
      <c r="M318" s="235"/>
      <c r="N318" s="235"/>
      <c r="O318" s="236"/>
      <c r="P318" s="3"/>
      <c r="Q318" s="60"/>
      <c r="R318" s="61"/>
      <c r="S318" s="61"/>
      <c r="T318" s="62"/>
      <c r="U318" s="51"/>
      <c r="V318" s="52"/>
      <c r="W318" s="53"/>
      <c r="X318" s="51"/>
      <c r="Y318" s="58"/>
      <c r="Z318" s="204"/>
      <c r="AA318" s="121"/>
      <c r="AB318" s="226">
        <f t="shared" si="7"/>
        <v>40</v>
      </c>
      <c r="AC318" s="226">
        <f t="shared" si="6"/>
        <v>0</v>
      </c>
    </row>
    <row r="319" spans="1:31" ht="45" customHeight="1" x14ac:dyDescent="0.15">
      <c r="A319" s="89">
        <f>IF(AND(TRIM(P319)&lt;&gt;"",TRIM(Q319)=""), 1001, 0)</f>
        <v>0</v>
      </c>
      <c r="B319" s="193"/>
      <c r="C319" s="111"/>
      <c r="E319" s="237"/>
      <c r="F319" s="238"/>
      <c r="G319" s="239">
        <v>20899</v>
      </c>
      <c r="H319" s="263"/>
      <c r="I319" s="241" t="s">
        <v>92</v>
      </c>
      <c r="J319" s="242"/>
      <c r="K319" s="243"/>
      <c r="L319" s="244"/>
      <c r="M319" s="244"/>
      <c r="N319" s="244"/>
      <c r="O319" s="245"/>
      <c r="P319" s="4"/>
      <c r="Q319" s="63"/>
      <c r="R319" s="64"/>
      <c r="S319" s="64"/>
      <c r="T319" s="65"/>
      <c r="U319" s="54"/>
      <c r="V319" s="55"/>
      <c r="W319" s="56"/>
      <c r="X319" s="54"/>
      <c r="Y319" s="59"/>
      <c r="Z319" s="204"/>
      <c r="AA319" s="121"/>
      <c r="AB319" s="226">
        <f t="shared" si="7"/>
        <v>41</v>
      </c>
      <c r="AC319" s="226">
        <f t="shared" si="6"/>
        <v>0</v>
      </c>
    </row>
    <row r="320" spans="1:31" ht="45" customHeight="1" x14ac:dyDescent="0.15">
      <c r="A320" s="89">
        <f>IF(AND(TRIM(P320)&lt;&gt;"",TRIM(Q320)=""), 1001, 0)</f>
        <v>0</v>
      </c>
      <c r="B320" s="193"/>
      <c r="C320" s="111"/>
      <c r="E320" s="217" t="s">
        <v>263</v>
      </c>
      <c r="F320" s="218"/>
      <c r="G320" s="219">
        <v>20901</v>
      </c>
      <c r="H320" s="261"/>
      <c r="I320" s="221" t="s">
        <v>264</v>
      </c>
      <c r="J320" s="222"/>
      <c r="K320" s="223"/>
      <c r="L320" s="224"/>
      <c r="M320" s="224"/>
      <c r="N320" s="224"/>
      <c r="O320" s="225"/>
      <c r="P320" s="2"/>
      <c r="Q320" s="46"/>
      <c r="R320" s="47"/>
      <c r="S320" s="47"/>
      <c r="T320" s="48"/>
      <c r="U320" s="321"/>
      <c r="V320" s="49"/>
      <c r="W320" s="50"/>
      <c r="X320" s="321"/>
      <c r="Y320" s="57"/>
      <c r="Z320" s="204"/>
      <c r="AA320" s="121"/>
      <c r="AB320" s="226">
        <f t="shared" si="7"/>
        <v>42</v>
      </c>
      <c r="AC320" s="226">
        <f t="shared" si="6"/>
        <v>0</v>
      </c>
      <c r="AD320" s="227">
        <f>IF(COUNTIF(P320:P323,"&lt;&gt;"&amp;"")=0,0,U320)</f>
        <v>0</v>
      </c>
      <c r="AE320" s="227">
        <f>IF(COUNTIF(P320:P323,"&lt;&gt;"&amp;"")=0,0,X320)</f>
        <v>0</v>
      </c>
    </row>
    <row r="321" spans="1:31" ht="45" customHeight="1" x14ac:dyDescent="0.15">
      <c r="A321" s="89">
        <f>IF(AND(TRIM(P321)&lt;&gt;"",TRIM(Q321)=""), 1001, 0)</f>
        <v>0</v>
      </c>
      <c r="B321" s="193"/>
      <c r="C321" s="111"/>
      <c r="E321" s="264"/>
      <c r="F321" s="265"/>
      <c r="G321" s="230">
        <v>20902</v>
      </c>
      <c r="H321" s="262"/>
      <c r="I321" s="232" t="s">
        <v>265</v>
      </c>
      <c r="J321" s="233"/>
      <c r="K321" s="234"/>
      <c r="L321" s="235"/>
      <c r="M321" s="235"/>
      <c r="N321" s="235"/>
      <c r="O321" s="236"/>
      <c r="P321" s="3"/>
      <c r="Q321" s="60"/>
      <c r="R321" s="61"/>
      <c r="S321" s="61"/>
      <c r="T321" s="62"/>
      <c r="U321" s="51"/>
      <c r="V321" s="52"/>
      <c r="W321" s="53"/>
      <c r="X321" s="51"/>
      <c r="Y321" s="58"/>
      <c r="Z321" s="204"/>
      <c r="AA321" s="121"/>
      <c r="AB321" s="226">
        <f t="shared" si="7"/>
        <v>43</v>
      </c>
      <c r="AC321" s="226">
        <f t="shared" si="6"/>
        <v>0</v>
      </c>
    </row>
    <row r="322" spans="1:31" ht="45" customHeight="1" x14ac:dyDescent="0.15">
      <c r="A322" s="89">
        <f>IF(AND(TRIM(P322)&lt;&gt;"",TRIM(Q322)=""), 1001, 0)</f>
        <v>0</v>
      </c>
      <c r="B322" s="193"/>
      <c r="C322" s="111"/>
      <c r="E322" s="228"/>
      <c r="F322" s="229"/>
      <c r="G322" s="230">
        <v>20903</v>
      </c>
      <c r="H322" s="262"/>
      <c r="I322" s="232" t="s">
        <v>266</v>
      </c>
      <c r="J322" s="233"/>
      <c r="K322" s="234" t="s">
        <v>267</v>
      </c>
      <c r="L322" s="235"/>
      <c r="M322" s="235"/>
      <c r="N322" s="235"/>
      <c r="O322" s="236"/>
      <c r="P322" s="3"/>
      <c r="Q322" s="60"/>
      <c r="R322" s="61"/>
      <c r="S322" s="61"/>
      <c r="T322" s="62"/>
      <c r="U322" s="51"/>
      <c r="V322" s="52"/>
      <c r="W322" s="53"/>
      <c r="X322" s="51"/>
      <c r="Y322" s="58"/>
      <c r="Z322" s="204"/>
      <c r="AA322" s="121"/>
      <c r="AB322" s="226">
        <f t="shared" si="7"/>
        <v>44</v>
      </c>
      <c r="AC322" s="226">
        <f t="shared" si="6"/>
        <v>0</v>
      </c>
    </row>
    <row r="323" spans="1:31" ht="45" customHeight="1" x14ac:dyDescent="0.15">
      <c r="A323" s="89">
        <f>IF(AND(TRIM(P323)&lt;&gt;"",TRIM(Q323)=""), 1001, 0)</f>
        <v>0</v>
      </c>
      <c r="B323" s="193"/>
      <c r="C323" s="111"/>
      <c r="E323" s="237"/>
      <c r="F323" s="238"/>
      <c r="G323" s="239">
        <v>20999</v>
      </c>
      <c r="H323" s="263"/>
      <c r="I323" s="241" t="s">
        <v>92</v>
      </c>
      <c r="J323" s="242"/>
      <c r="K323" s="243" t="s">
        <v>268</v>
      </c>
      <c r="L323" s="244"/>
      <c r="M323" s="244"/>
      <c r="N323" s="244"/>
      <c r="O323" s="245"/>
      <c r="P323" s="4"/>
      <c r="Q323" s="63"/>
      <c r="R323" s="64"/>
      <c r="S323" s="64"/>
      <c r="T323" s="65"/>
      <c r="U323" s="54"/>
      <c r="V323" s="55"/>
      <c r="W323" s="56"/>
      <c r="X323" s="54"/>
      <c r="Y323" s="59"/>
      <c r="Z323" s="204"/>
      <c r="AA323" s="121"/>
      <c r="AB323" s="226">
        <f t="shared" si="7"/>
        <v>45</v>
      </c>
      <c r="AC323" s="226">
        <f t="shared" si="6"/>
        <v>0</v>
      </c>
    </row>
    <row r="324" spans="1:31" ht="20.100000000000001" customHeight="1" x14ac:dyDescent="0.15">
      <c r="A324" s="89"/>
      <c r="B324" s="89"/>
      <c r="C324" s="115"/>
      <c r="D324" s="116"/>
      <c r="E324" s="121"/>
      <c r="F324" s="121"/>
      <c r="G324" s="121"/>
      <c r="H324" s="121"/>
      <c r="I324" s="118"/>
      <c r="J324" s="122"/>
      <c r="K324" s="122"/>
      <c r="L324" s="122"/>
      <c r="M324" s="122"/>
      <c r="N324" s="122"/>
      <c r="O324" s="122"/>
      <c r="P324" s="122"/>
      <c r="Q324" s="122"/>
      <c r="R324" s="122"/>
      <c r="S324" s="122"/>
      <c r="T324" s="122"/>
      <c r="U324" s="122"/>
      <c r="V324" s="121"/>
      <c r="W324" s="121"/>
      <c r="Z324" s="164"/>
    </row>
    <row r="325" spans="1:31" ht="20.100000000000001" customHeight="1" x14ac:dyDescent="0.15">
      <c r="A325" s="89"/>
      <c r="B325" s="89"/>
      <c r="C325" s="115"/>
      <c r="D325" s="116">
        <v>4</v>
      </c>
      <c r="E325" s="92" t="s">
        <v>269</v>
      </c>
      <c r="F325" s="121"/>
      <c r="G325" s="121"/>
      <c r="H325" s="121"/>
      <c r="I325" s="118"/>
      <c r="J325" s="122"/>
      <c r="K325" s="122"/>
      <c r="L325" s="122"/>
      <c r="M325" s="122"/>
      <c r="N325" s="122"/>
      <c r="O325" s="122"/>
      <c r="P325" s="122"/>
      <c r="Q325" s="122"/>
      <c r="R325" s="122"/>
      <c r="S325" s="122"/>
      <c r="T325" s="122"/>
      <c r="U325" s="122"/>
      <c r="V325" s="121"/>
      <c r="W325" s="121"/>
      <c r="Z325" s="164"/>
    </row>
    <row r="326" spans="1:31" ht="69.95" customHeight="1" x14ac:dyDescent="0.15">
      <c r="A326" s="89"/>
      <c r="B326" s="89"/>
      <c r="C326" s="115"/>
      <c r="D326" s="116"/>
      <c r="E326" s="266" t="s">
        <v>293</v>
      </c>
      <c r="F326" s="266"/>
      <c r="G326" s="266"/>
      <c r="H326" s="266"/>
      <c r="I326" s="266"/>
      <c r="J326" s="266"/>
      <c r="K326" s="266"/>
      <c r="L326" s="266"/>
      <c r="M326" s="266"/>
      <c r="N326" s="266"/>
      <c r="O326" s="266"/>
      <c r="P326" s="266"/>
      <c r="Q326" s="266"/>
      <c r="R326" s="266"/>
      <c r="S326" s="266"/>
      <c r="T326" s="266"/>
      <c r="U326" s="266"/>
      <c r="V326" s="266"/>
      <c r="W326" s="266"/>
      <c r="X326" s="266"/>
      <c r="Y326" s="266"/>
      <c r="Z326" s="164"/>
    </row>
    <row r="327" spans="1:31" s="279" customFormat="1" ht="20.100000000000001" customHeight="1" x14ac:dyDescent="0.15">
      <c r="A327" s="267"/>
      <c r="B327" s="267"/>
      <c r="C327" s="268"/>
      <c r="D327" s="269"/>
      <c r="E327" s="270"/>
      <c r="F327" s="271"/>
      <c r="G327" s="271"/>
      <c r="H327" s="271"/>
      <c r="I327" s="272"/>
      <c r="J327" s="273" t="s">
        <v>270</v>
      </c>
      <c r="K327" s="273"/>
      <c r="L327" s="273"/>
      <c r="M327" s="273"/>
      <c r="N327" s="273"/>
      <c r="O327" s="273"/>
      <c r="P327" s="274" t="s">
        <v>271</v>
      </c>
      <c r="Q327" s="275"/>
      <c r="R327" s="275"/>
      <c r="S327" s="275"/>
      <c r="T327" s="276"/>
      <c r="U327" s="277" t="s">
        <v>283</v>
      </c>
      <c r="V327" s="275"/>
      <c r="W327" s="275"/>
      <c r="X327" s="275"/>
      <c r="Y327" s="276"/>
      <c r="Z327" s="278"/>
      <c r="AB327" s="92"/>
    </row>
    <row r="328" spans="1:31" s="279" customFormat="1" ht="20.100000000000001" customHeight="1" x14ac:dyDescent="0.15">
      <c r="A328" s="267">
        <f>IF(TRIM(P328)="",1001,0)</f>
        <v>1001</v>
      </c>
      <c r="B328" s="267"/>
      <c r="C328" s="268"/>
      <c r="D328" s="269"/>
      <c r="E328" s="280"/>
      <c r="F328" s="281"/>
      <c r="G328" s="281"/>
      <c r="H328" s="281"/>
      <c r="I328" s="282"/>
      <c r="J328" s="42"/>
      <c r="K328" s="43"/>
      <c r="L328" s="43"/>
      <c r="M328" s="43"/>
      <c r="N328" s="43"/>
      <c r="O328" s="283" t="s">
        <v>7</v>
      </c>
      <c r="P328" s="42"/>
      <c r="Q328" s="32"/>
      <c r="R328" s="32"/>
      <c r="S328" s="32"/>
      <c r="T328" s="283" t="s">
        <v>7</v>
      </c>
      <c r="U328" s="284"/>
      <c r="V328" s="285"/>
      <c r="W328" s="285"/>
      <c r="X328" s="285"/>
      <c r="Y328" s="286"/>
      <c r="Z328" s="278"/>
      <c r="AB328" s="92"/>
    </row>
    <row r="329" spans="1:31" s="279" customFormat="1" ht="20.100000000000001" customHeight="1" x14ac:dyDescent="0.15">
      <c r="A329" s="267">
        <f>IF(TRIM(P329)="",1001,0)</f>
        <v>1001</v>
      </c>
      <c r="B329" s="267"/>
      <c r="C329" s="268"/>
      <c r="D329" s="269"/>
      <c r="E329" s="280"/>
      <c r="F329" s="281"/>
      <c r="G329" s="281"/>
      <c r="H329" s="281"/>
      <c r="I329" s="282"/>
      <c r="J329" s="44"/>
      <c r="K329" s="45"/>
      <c r="L329" s="45"/>
      <c r="M329" s="45"/>
      <c r="N329" s="45"/>
      <c r="O329" s="287" t="s">
        <v>6</v>
      </c>
      <c r="P329" s="44"/>
      <c r="Q329" s="22"/>
      <c r="R329" s="22"/>
      <c r="S329" s="22"/>
      <c r="T329" s="287" t="s">
        <v>6</v>
      </c>
      <c r="U329" s="288"/>
      <c r="V329" s="289"/>
      <c r="W329" s="289"/>
      <c r="X329" s="289"/>
      <c r="Y329" s="290"/>
      <c r="Z329" s="278"/>
      <c r="AB329" s="92"/>
    </row>
    <row r="330" spans="1:31" ht="20.100000000000001" customHeight="1" thickBot="1" x14ac:dyDescent="0.2">
      <c r="A330" s="89">
        <f>IF(TRIM(P330)="",1001,0)</f>
        <v>1001</v>
      </c>
      <c r="B330" s="89"/>
      <c r="C330" s="115"/>
      <c r="D330" s="116"/>
      <c r="E330" s="291" t="s">
        <v>274</v>
      </c>
      <c r="F330" s="292"/>
      <c r="G330" s="292"/>
      <c r="H330" s="292"/>
      <c r="I330" s="293"/>
      <c r="J330" s="322"/>
      <c r="K330" s="40"/>
      <c r="L330" s="40"/>
      <c r="M330" s="40"/>
      <c r="N330" s="40"/>
      <c r="O330" s="41"/>
      <c r="P330" s="322"/>
      <c r="Q330" s="40"/>
      <c r="R330" s="40"/>
      <c r="S330" s="40"/>
      <c r="T330" s="41"/>
      <c r="U330" s="294"/>
      <c r="V330" s="295"/>
      <c r="W330" s="295"/>
      <c r="X330" s="295"/>
      <c r="Y330" s="296"/>
      <c r="Z330" s="164"/>
    </row>
    <row r="331" spans="1:31" s="279" customFormat="1" ht="20.100000000000001" customHeight="1" thickTop="1" x14ac:dyDescent="0.15">
      <c r="A331" s="267">
        <f>IF(TRIM(U331)="",1001,0)</f>
        <v>1001</v>
      </c>
      <c r="B331" s="267"/>
      <c r="C331" s="268"/>
      <c r="D331" s="269"/>
      <c r="E331" s="297" t="s">
        <v>272</v>
      </c>
      <c r="F331" s="298"/>
      <c r="G331" s="298"/>
      <c r="H331" s="298"/>
      <c r="I331" s="299"/>
      <c r="J331" s="323">
        <f>AD331</f>
        <v>0</v>
      </c>
      <c r="K331" s="34"/>
      <c r="L331" s="34"/>
      <c r="M331" s="34"/>
      <c r="N331" s="34"/>
      <c r="O331" s="35"/>
      <c r="P331" s="323">
        <f>AE331</f>
        <v>0</v>
      </c>
      <c r="Q331" s="34"/>
      <c r="R331" s="34"/>
      <c r="S331" s="34"/>
      <c r="T331" s="35"/>
      <c r="U331" s="324"/>
      <c r="V331" s="36"/>
      <c r="W331" s="36"/>
      <c r="X331" s="36"/>
      <c r="Y331" s="37"/>
      <c r="Z331" s="278"/>
      <c r="AB331" s="92"/>
      <c r="AC331" s="92"/>
      <c r="AD331" s="300">
        <f>SUM(AD199:AD323)</f>
        <v>0</v>
      </c>
      <c r="AE331" s="300">
        <f>SUM(AE199:AE323)</f>
        <v>0</v>
      </c>
    </row>
    <row r="332" spans="1:31" ht="20.100000000000001" customHeight="1" x14ac:dyDescent="0.15">
      <c r="A332" s="89"/>
      <c r="B332" s="89"/>
      <c r="C332" s="115"/>
      <c r="D332" s="116"/>
      <c r="E332" s="180" t="s">
        <v>273</v>
      </c>
      <c r="F332" s="181"/>
      <c r="G332" s="181"/>
      <c r="H332" s="181"/>
      <c r="I332" s="182"/>
      <c r="J332" s="325" t="str">
        <f>IF(J330="","",IF(J331="",J330,J330-J331))</f>
        <v/>
      </c>
      <c r="K332" s="38"/>
      <c r="L332" s="38"/>
      <c r="M332" s="38"/>
      <c r="N332" s="38"/>
      <c r="O332" s="39"/>
      <c r="P332" s="325" t="str">
        <f>IF(P330="","",IF(P331="",P330,P330-P331))</f>
        <v/>
      </c>
      <c r="Q332" s="38"/>
      <c r="R332" s="38"/>
      <c r="S332" s="38"/>
      <c r="T332" s="39"/>
      <c r="U332" s="301"/>
      <c r="V332" s="302"/>
      <c r="W332" s="302"/>
      <c r="X332" s="302"/>
      <c r="Y332" s="303"/>
      <c r="Z332" s="164"/>
    </row>
    <row r="333" spans="1:31" ht="20.100000000000001" customHeight="1" x14ac:dyDescent="0.15">
      <c r="A333" s="89"/>
      <c r="B333" s="89"/>
      <c r="C333" s="115"/>
      <c r="D333" s="116"/>
      <c r="E333" s="121"/>
      <c r="F333" s="121"/>
      <c r="G333" s="121"/>
      <c r="H333" s="121"/>
      <c r="I333" s="118"/>
      <c r="J333" s="304" t="str">
        <f>"*1 年月日を入力してください。"&amp;_xlfn.SINGLE(日付例)&amp;""</f>
        <v>*1 年月日を入力してください。例)2025/4/1、R7/4/1</v>
      </c>
      <c r="K333" s="122"/>
      <c r="L333" s="122"/>
      <c r="M333" s="122"/>
      <c r="N333" s="122"/>
      <c r="O333" s="122"/>
      <c r="P333" s="122"/>
      <c r="Q333" s="122"/>
      <c r="R333" s="122"/>
      <c r="S333" s="122"/>
      <c r="T333" s="122"/>
      <c r="U333" s="122"/>
      <c r="V333" s="121"/>
      <c r="W333" s="121"/>
      <c r="Z333" s="164"/>
    </row>
    <row r="334" spans="1:31" ht="20.100000000000001" customHeight="1" x14ac:dyDescent="0.15">
      <c r="A334" s="89"/>
      <c r="B334" s="89"/>
      <c r="C334" s="115"/>
      <c r="D334" s="116"/>
      <c r="E334" s="121"/>
      <c r="F334" s="121"/>
      <c r="G334" s="121"/>
      <c r="H334" s="121"/>
      <c r="I334" s="118"/>
      <c r="J334" s="304"/>
      <c r="K334" s="122"/>
      <c r="L334" s="122"/>
      <c r="M334" s="122"/>
      <c r="N334" s="122"/>
      <c r="O334" s="122"/>
      <c r="P334" s="122"/>
      <c r="Q334" s="122"/>
      <c r="R334" s="122"/>
      <c r="S334" s="122"/>
      <c r="T334" s="122"/>
      <c r="U334" s="122"/>
      <c r="V334" s="121"/>
      <c r="W334" s="121"/>
      <c r="Z334" s="164"/>
    </row>
    <row r="335" spans="1:31" ht="20.100000000000001" customHeight="1" x14ac:dyDescent="0.15">
      <c r="A335" s="89"/>
      <c r="B335" s="89"/>
      <c r="C335" s="115"/>
      <c r="D335" s="305">
        <v>5</v>
      </c>
      <c r="E335" s="145" t="s">
        <v>275</v>
      </c>
      <c r="F335" s="112"/>
      <c r="G335" s="112"/>
      <c r="H335" s="112"/>
      <c r="I335" s="306"/>
      <c r="J335" s="306"/>
      <c r="K335" s="306"/>
      <c r="L335" s="306"/>
      <c r="M335" s="306"/>
      <c r="N335" s="306"/>
      <c r="O335" s="306"/>
      <c r="P335" s="306"/>
      <c r="Q335" s="306"/>
      <c r="R335" s="306"/>
      <c r="S335" s="306"/>
      <c r="T335" s="306"/>
      <c r="U335" s="306"/>
      <c r="V335" s="306"/>
      <c r="W335" s="306"/>
      <c r="X335" s="306"/>
      <c r="Y335" s="306"/>
      <c r="Z335" s="164"/>
    </row>
    <row r="336" spans="1:31" ht="30" customHeight="1" x14ac:dyDescent="0.15">
      <c r="A336" s="89"/>
      <c r="B336" s="89"/>
      <c r="C336" s="115"/>
      <c r="D336" s="305"/>
      <c r="E336" s="307" t="s">
        <v>290</v>
      </c>
      <c r="F336" s="307"/>
      <c r="G336" s="307"/>
      <c r="H336" s="307"/>
      <c r="I336" s="307"/>
      <c r="J336" s="307"/>
      <c r="K336" s="307"/>
      <c r="L336" s="307"/>
      <c r="M336" s="307"/>
      <c r="N336" s="307"/>
      <c r="O336" s="307"/>
      <c r="P336" s="307"/>
      <c r="Q336" s="307"/>
      <c r="R336" s="307"/>
      <c r="S336" s="307"/>
      <c r="T336" s="307"/>
      <c r="U336" s="307"/>
      <c r="V336" s="307"/>
      <c r="W336" s="307"/>
      <c r="X336" s="307"/>
      <c r="Y336" s="307"/>
      <c r="Z336" s="164"/>
    </row>
    <row r="337" spans="1:26" ht="45" customHeight="1" x14ac:dyDescent="0.15">
      <c r="A337" s="89"/>
      <c r="B337" s="89"/>
      <c r="C337" s="115"/>
      <c r="D337" s="305"/>
      <c r="E337" s="24"/>
      <c r="F337" s="24"/>
      <c r="G337" s="24"/>
      <c r="H337" s="24"/>
      <c r="I337" s="24"/>
      <c r="J337" s="24"/>
      <c r="K337" s="24"/>
      <c r="L337" s="24"/>
      <c r="M337" s="24"/>
      <c r="N337" s="24"/>
      <c r="O337" s="24"/>
      <c r="P337" s="24"/>
      <c r="Q337" s="24"/>
      <c r="R337" s="24"/>
      <c r="S337" s="24"/>
      <c r="T337" s="24"/>
      <c r="U337" s="24"/>
      <c r="V337" s="24"/>
      <c r="W337" s="24"/>
      <c r="X337" s="24"/>
      <c r="Y337" s="24"/>
      <c r="Z337" s="164"/>
    </row>
    <row r="338" spans="1:26" ht="20.100000000000001" customHeight="1" x14ac:dyDescent="0.15">
      <c r="A338" s="89"/>
      <c r="B338" s="89"/>
      <c r="C338" s="115"/>
      <c r="D338" s="116"/>
      <c r="E338" s="121"/>
      <c r="F338" s="112"/>
      <c r="G338" s="112"/>
      <c r="H338" s="112"/>
      <c r="I338" s="189"/>
      <c r="J338" s="189"/>
      <c r="K338" s="189"/>
      <c r="L338" s="189"/>
      <c r="M338" s="189"/>
      <c r="N338" s="189"/>
      <c r="O338" s="189"/>
      <c r="P338" s="189"/>
      <c r="Q338" s="189"/>
      <c r="R338" s="189"/>
      <c r="S338" s="189"/>
      <c r="T338" s="189"/>
      <c r="U338" s="189"/>
      <c r="V338" s="189"/>
      <c r="W338" s="189"/>
      <c r="X338" s="189"/>
      <c r="Y338" s="189"/>
      <c r="Z338" s="164"/>
    </row>
    <row r="339" spans="1:26" ht="20.100000000000001" customHeight="1" x14ac:dyDescent="0.15">
      <c r="A339" s="89"/>
      <c r="B339" s="89"/>
      <c r="C339" s="115"/>
      <c r="D339" s="116">
        <v>6</v>
      </c>
      <c r="E339" s="121" t="s">
        <v>276</v>
      </c>
      <c r="F339" s="112"/>
      <c r="G339" s="112"/>
      <c r="H339" s="112"/>
      <c r="I339" s="189"/>
      <c r="J339" s="189"/>
      <c r="K339" s="189"/>
      <c r="L339" s="189"/>
      <c r="M339" s="189"/>
      <c r="N339" s="189"/>
      <c r="O339" s="189"/>
      <c r="P339" s="189"/>
      <c r="Q339" s="189"/>
      <c r="R339" s="189"/>
      <c r="S339" s="189"/>
      <c r="T339" s="189"/>
      <c r="U339" s="189"/>
      <c r="V339" s="189"/>
      <c r="W339" s="189"/>
      <c r="X339" s="189"/>
      <c r="Y339" s="189"/>
      <c r="Z339" s="164"/>
    </row>
    <row r="340" spans="1:26" ht="30" customHeight="1" x14ac:dyDescent="0.15">
      <c r="A340" s="89"/>
      <c r="B340" s="89"/>
      <c r="C340" s="115"/>
      <c r="D340" s="116"/>
      <c r="E340" s="307" t="s">
        <v>277</v>
      </c>
      <c r="F340" s="307"/>
      <c r="G340" s="307"/>
      <c r="H340" s="307"/>
      <c r="I340" s="307"/>
      <c r="J340" s="307"/>
      <c r="K340" s="307"/>
      <c r="L340" s="307"/>
      <c r="M340" s="307"/>
      <c r="N340" s="307"/>
      <c r="O340" s="307"/>
      <c r="P340" s="307"/>
      <c r="Q340" s="307"/>
      <c r="R340" s="307"/>
      <c r="S340" s="307"/>
      <c r="T340" s="307"/>
      <c r="U340" s="307"/>
      <c r="V340" s="307"/>
      <c r="W340" s="307"/>
      <c r="X340" s="307"/>
      <c r="Y340" s="307"/>
      <c r="Z340" s="164"/>
    </row>
    <row r="341" spans="1:26" ht="20.100000000000001" customHeight="1" x14ac:dyDescent="0.15">
      <c r="A341" s="89"/>
      <c r="B341" s="89"/>
      <c r="C341" s="115"/>
      <c r="D341" s="116"/>
      <c r="E341" s="308" t="s">
        <v>278</v>
      </c>
      <c r="F341" s="308"/>
      <c r="G341" s="308"/>
      <c r="H341" s="308"/>
      <c r="I341" s="308"/>
      <c r="J341" s="308"/>
      <c r="K341" s="308"/>
      <c r="L341" s="308"/>
      <c r="M341" s="308"/>
      <c r="N341" s="308"/>
      <c r="O341" s="308"/>
      <c r="P341" s="309"/>
      <c r="Q341" s="310" t="s">
        <v>279</v>
      </c>
      <c r="R341" s="311"/>
      <c r="S341" s="311"/>
      <c r="T341" s="311"/>
      <c r="U341" s="310" t="str">
        <f>"許可等期限日　"&amp;_xlfn.SINGLE(日付例)</f>
        <v>許可等期限日　例)2025/4/1、R7/4/1</v>
      </c>
      <c r="V341" s="311"/>
      <c r="W341" s="311"/>
      <c r="X341" s="311"/>
      <c r="Y341" s="312"/>
      <c r="Z341" s="164"/>
    </row>
    <row r="342" spans="1:26" ht="20.100000000000001" customHeight="1" x14ac:dyDescent="0.15">
      <c r="A342" s="89"/>
      <c r="B342" s="89"/>
      <c r="C342" s="115"/>
      <c r="D342" s="116"/>
      <c r="E342" s="25"/>
      <c r="F342" s="26"/>
      <c r="G342" s="26"/>
      <c r="H342" s="26"/>
      <c r="I342" s="26"/>
      <c r="J342" s="26"/>
      <c r="K342" s="26"/>
      <c r="L342" s="26"/>
      <c r="M342" s="26"/>
      <c r="N342" s="26"/>
      <c r="O342" s="26"/>
      <c r="P342" s="27"/>
      <c r="Q342" s="28"/>
      <c r="R342" s="29"/>
      <c r="S342" s="29"/>
      <c r="T342" s="30"/>
      <c r="U342" s="31"/>
      <c r="V342" s="32"/>
      <c r="W342" s="32"/>
      <c r="X342" s="32"/>
      <c r="Y342" s="33"/>
      <c r="Z342" s="164"/>
    </row>
    <row r="343" spans="1:26" ht="20.100000000000001" customHeight="1" x14ac:dyDescent="0.15">
      <c r="A343" s="89"/>
      <c r="B343" s="89"/>
      <c r="C343" s="115"/>
      <c r="D343" s="116"/>
      <c r="E343" s="6"/>
      <c r="F343" s="7"/>
      <c r="G343" s="7"/>
      <c r="H343" s="7"/>
      <c r="I343" s="7"/>
      <c r="J343" s="7"/>
      <c r="K343" s="7"/>
      <c r="L343" s="7"/>
      <c r="M343" s="7"/>
      <c r="N343" s="7"/>
      <c r="O343" s="7"/>
      <c r="P343" s="8"/>
      <c r="Q343" s="9"/>
      <c r="R343" s="10"/>
      <c r="S343" s="10"/>
      <c r="T343" s="11"/>
      <c r="U343" s="12"/>
      <c r="V343" s="13"/>
      <c r="W343" s="13"/>
      <c r="X343" s="13"/>
      <c r="Y343" s="14"/>
      <c r="Z343" s="164"/>
    </row>
    <row r="344" spans="1:26" ht="20.100000000000001" customHeight="1" x14ac:dyDescent="0.15">
      <c r="A344" s="89"/>
      <c r="B344" s="89"/>
      <c r="C344" s="115"/>
      <c r="D344" s="116"/>
      <c r="E344" s="6"/>
      <c r="F344" s="7"/>
      <c r="G344" s="7"/>
      <c r="H344" s="7"/>
      <c r="I344" s="7"/>
      <c r="J344" s="7"/>
      <c r="K344" s="7"/>
      <c r="L344" s="7"/>
      <c r="M344" s="7"/>
      <c r="N344" s="7"/>
      <c r="O344" s="7"/>
      <c r="P344" s="8"/>
      <c r="Q344" s="9"/>
      <c r="R344" s="10"/>
      <c r="S344" s="10"/>
      <c r="T344" s="11"/>
      <c r="U344" s="12"/>
      <c r="V344" s="13"/>
      <c r="W344" s="13"/>
      <c r="X344" s="13"/>
      <c r="Y344" s="14"/>
      <c r="Z344" s="164"/>
    </row>
    <row r="345" spans="1:26" ht="20.100000000000001" customHeight="1" x14ac:dyDescent="0.15">
      <c r="A345" s="89"/>
      <c r="B345" s="89"/>
      <c r="C345" s="115"/>
      <c r="D345" s="116"/>
      <c r="E345" s="6"/>
      <c r="F345" s="7"/>
      <c r="G345" s="7"/>
      <c r="H345" s="7"/>
      <c r="I345" s="7"/>
      <c r="J345" s="7"/>
      <c r="K345" s="7"/>
      <c r="L345" s="7"/>
      <c r="M345" s="7"/>
      <c r="N345" s="7"/>
      <c r="O345" s="7"/>
      <c r="P345" s="8"/>
      <c r="Q345" s="9"/>
      <c r="R345" s="10"/>
      <c r="S345" s="10"/>
      <c r="T345" s="11"/>
      <c r="U345" s="12"/>
      <c r="V345" s="13"/>
      <c r="W345" s="13"/>
      <c r="X345" s="13"/>
      <c r="Y345" s="14"/>
      <c r="Z345" s="164"/>
    </row>
    <row r="346" spans="1:26" ht="20.100000000000001" customHeight="1" x14ac:dyDescent="0.15">
      <c r="A346" s="89"/>
      <c r="B346" s="89"/>
      <c r="C346" s="115"/>
      <c r="D346" s="116"/>
      <c r="E346" s="6"/>
      <c r="F346" s="7"/>
      <c r="G346" s="7"/>
      <c r="H346" s="7"/>
      <c r="I346" s="7"/>
      <c r="J346" s="7"/>
      <c r="K346" s="7"/>
      <c r="L346" s="7"/>
      <c r="M346" s="7"/>
      <c r="N346" s="7"/>
      <c r="O346" s="7"/>
      <c r="P346" s="8"/>
      <c r="Q346" s="9"/>
      <c r="R346" s="10"/>
      <c r="S346" s="10"/>
      <c r="T346" s="11"/>
      <c r="U346" s="12"/>
      <c r="V346" s="13"/>
      <c r="W346" s="13"/>
      <c r="X346" s="13"/>
      <c r="Y346" s="14"/>
      <c r="Z346" s="164"/>
    </row>
    <row r="347" spans="1:26" ht="20.100000000000001" customHeight="1" x14ac:dyDescent="0.15">
      <c r="A347" s="89"/>
      <c r="B347" s="89"/>
      <c r="C347" s="115"/>
      <c r="D347" s="116"/>
      <c r="E347" s="6"/>
      <c r="F347" s="7"/>
      <c r="G347" s="7"/>
      <c r="H347" s="7"/>
      <c r="I347" s="7"/>
      <c r="J347" s="7"/>
      <c r="K347" s="7"/>
      <c r="L347" s="7"/>
      <c r="M347" s="7"/>
      <c r="N347" s="7"/>
      <c r="O347" s="7"/>
      <c r="P347" s="8"/>
      <c r="Q347" s="9"/>
      <c r="R347" s="10"/>
      <c r="S347" s="10"/>
      <c r="T347" s="11"/>
      <c r="U347" s="12"/>
      <c r="V347" s="13"/>
      <c r="W347" s="13"/>
      <c r="X347" s="13"/>
      <c r="Y347" s="14"/>
      <c r="Z347" s="164"/>
    </row>
    <row r="348" spans="1:26" ht="20.100000000000001" customHeight="1" x14ac:dyDescent="0.15">
      <c r="A348" s="89"/>
      <c r="B348" s="89"/>
      <c r="C348" s="115"/>
      <c r="D348" s="116"/>
      <c r="E348" s="6"/>
      <c r="F348" s="7"/>
      <c r="G348" s="7"/>
      <c r="H348" s="7"/>
      <c r="I348" s="7"/>
      <c r="J348" s="7"/>
      <c r="K348" s="7"/>
      <c r="L348" s="7"/>
      <c r="M348" s="7"/>
      <c r="N348" s="7"/>
      <c r="O348" s="7"/>
      <c r="P348" s="8"/>
      <c r="Q348" s="9"/>
      <c r="R348" s="10"/>
      <c r="S348" s="10"/>
      <c r="T348" s="11"/>
      <c r="U348" s="12"/>
      <c r="V348" s="13"/>
      <c r="W348" s="13"/>
      <c r="X348" s="13"/>
      <c r="Y348" s="14"/>
      <c r="Z348" s="164"/>
    </row>
    <row r="349" spans="1:26" ht="20.100000000000001" customHeight="1" x14ac:dyDescent="0.15">
      <c r="A349" s="89"/>
      <c r="B349" s="89"/>
      <c r="C349" s="115"/>
      <c r="D349" s="116"/>
      <c r="E349" s="6"/>
      <c r="F349" s="7"/>
      <c r="G349" s="7"/>
      <c r="H349" s="7"/>
      <c r="I349" s="7"/>
      <c r="J349" s="7"/>
      <c r="K349" s="7"/>
      <c r="L349" s="7"/>
      <c r="M349" s="7"/>
      <c r="N349" s="7"/>
      <c r="O349" s="7"/>
      <c r="P349" s="8"/>
      <c r="Q349" s="9"/>
      <c r="R349" s="10"/>
      <c r="S349" s="10"/>
      <c r="T349" s="11"/>
      <c r="U349" s="12"/>
      <c r="V349" s="13"/>
      <c r="W349" s="13"/>
      <c r="X349" s="13"/>
      <c r="Y349" s="14"/>
      <c r="Z349" s="164"/>
    </row>
    <row r="350" spans="1:26" ht="20.100000000000001" customHeight="1" x14ac:dyDescent="0.15">
      <c r="A350" s="89"/>
      <c r="B350" s="89"/>
      <c r="C350" s="115"/>
      <c r="D350" s="116"/>
      <c r="E350" s="6"/>
      <c r="F350" s="7"/>
      <c r="G350" s="7"/>
      <c r="H350" s="7"/>
      <c r="I350" s="7"/>
      <c r="J350" s="7"/>
      <c r="K350" s="7"/>
      <c r="L350" s="7"/>
      <c r="M350" s="7"/>
      <c r="N350" s="7"/>
      <c r="O350" s="7"/>
      <c r="P350" s="8"/>
      <c r="Q350" s="9"/>
      <c r="R350" s="10"/>
      <c r="S350" s="10"/>
      <c r="T350" s="11"/>
      <c r="U350" s="12"/>
      <c r="V350" s="13"/>
      <c r="W350" s="13"/>
      <c r="X350" s="13"/>
      <c r="Y350" s="14"/>
      <c r="Z350" s="164"/>
    </row>
    <row r="351" spans="1:26" ht="20.100000000000001" customHeight="1" x14ac:dyDescent="0.15">
      <c r="A351" s="89"/>
      <c r="B351" s="89"/>
      <c r="C351" s="115"/>
      <c r="D351" s="116"/>
      <c r="E351" s="15"/>
      <c r="F351" s="16"/>
      <c r="G351" s="16"/>
      <c r="H351" s="16"/>
      <c r="I351" s="16"/>
      <c r="J351" s="16"/>
      <c r="K351" s="16"/>
      <c r="L351" s="16"/>
      <c r="M351" s="16"/>
      <c r="N351" s="16"/>
      <c r="O351" s="16"/>
      <c r="P351" s="17"/>
      <c r="Q351" s="18"/>
      <c r="R351" s="19"/>
      <c r="S351" s="19"/>
      <c r="T351" s="20"/>
      <c r="U351" s="21"/>
      <c r="V351" s="22"/>
      <c r="W351" s="22"/>
      <c r="X351" s="22"/>
      <c r="Y351" s="23"/>
      <c r="Z351" s="164"/>
    </row>
    <row r="352" spans="1:26" ht="20.100000000000001" customHeight="1" x14ac:dyDescent="0.15">
      <c r="A352" s="89"/>
      <c r="B352" s="89"/>
      <c r="C352" s="313"/>
      <c r="D352" s="314"/>
      <c r="E352" s="134"/>
      <c r="F352" s="134"/>
      <c r="G352" s="134"/>
      <c r="H352" s="134"/>
      <c r="I352" s="148"/>
      <c r="J352" s="149"/>
      <c r="K352" s="149"/>
      <c r="L352" s="149"/>
      <c r="M352" s="149"/>
      <c r="N352" s="149"/>
      <c r="O352" s="149"/>
      <c r="P352" s="149"/>
      <c r="Q352" s="149"/>
      <c r="R352" s="149"/>
      <c r="S352" s="149"/>
      <c r="T352" s="149"/>
      <c r="U352" s="149"/>
      <c r="V352" s="134"/>
      <c r="W352" s="134"/>
      <c r="X352" s="170"/>
      <c r="Y352" s="170"/>
      <c r="Z352" s="315"/>
    </row>
  </sheetData>
  <sheetProtection algorithmName="SHA-512" hashValue="MUr7PGOZ1KMhB+czYMohQ4z5+noiD8IaIWIUhuUscsL6RgPpGtUSLZDlGr/lDUamt0tTtnWJGhNq2jfCiIucMg==" saltValue="zxineMADSkPl4of5oO6gGg==" spinCount="100000" sheet="1" objects="1" scenarios="1"/>
  <dataConsolidate/>
  <mergeCells count="684">
    <mergeCell ref="E180:H180"/>
    <mergeCell ref="E181:H181"/>
    <mergeCell ref="J178:Y178"/>
    <mergeCell ref="J182:Y182"/>
    <mergeCell ref="U210:W219"/>
    <mergeCell ref="U258:W259"/>
    <mergeCell ref="X258:Y259"/>
    <mergeCell ref="Q269:T270"/>
    <mergeCell ref="U269:Y269"/>
    <mergeCell ref="U270:W270"/>
    <mergeCell ref="X270:Y270"/>
    <mergeCell ref="X210:Y219"/>
    <mergeCell ref="U205:W209"/>
    <mergeCell ref="X205:Y209"/>
    <mergeCell ref="I209:J209"/>
    <mergeCell ref="K209:O209"/>
    <mergeCell ref="Q209:T209"/>
    <mergeCell ref="I180:M180"/>
    <mergeCell ref="I181:M181"/>
    <mergeCell ref="I204:J204"/>
    <mergeCell ref="K204:O204"/>
    <mergeCell ref="Q204:T204"/>
    <mergeCell ref="K216:O216"/>
    <mergeCell ref="Q216:T216"/>
    <mergeCell ref="U220:W223"/>
    <mergeCell ref="X220:Y223"/>
    <mergeCell ref="Q207:T207"/>
    <mergeCell ref="G208:H208"/>
    <mergeCell ref="I208:J208"/>
    <mergeCell ref="K208:O208"/>
    <mergeCell ref="Q208:T208"/>
    <mergeCell ref="G209:H209"/>
    <mergeCell ref="E276:Y276"/>
    <mergeCell ref="G217:H217"/>
    <mergeCell ref="I217:J217"/>
    <mergeCell ref="K217:O217"/>
    <mergeCell ref="Q217:T217"/>
    <mergeCell ref="K212:O212"/>
    <mergeCell ref="Q212:T212"/>
    <mergeCell ref="G213:H213"/>
    <mergeCell ref="I213:J213"/>
    <mergeCell ref="K213:O213"/>
    <mergeCell ref="Q213:T213"/>
    <mergeCell ref="G214:H214"/>
    <mergeCell ref="I214:J214"/>
    <mergeCell ref="K214:O214"/>
    <mergeCell ref="Q214:T214"/>
    <mergeCell ref="G212:H212"/>
    <mergeCell ref="E277:F278"/>
    <mergeCell ref="G277:H278"/>
    <mergeCell ref="I277:J278"/>
    <mergeCell ref="K277:O278"/>
    <mergeCell ref="P277:P278"/>
    <mergeCell ref="Q277:T278"/>
    <mergeCell ref="U277:Y277"/>
    <mergeCell ref="U278:W278"/>
    <mergeCell ref="X278:Y278"/>
    <mergeCell ref="I112:Y112"/>
    <mergeCell ref="I114:Y114"/>
    <mergeCell ref="I116:Y116"/>
    <mergeCell ref="I118:M118"/>
    <mergeCell ref="I120:M120"/>
    <mergeCell ref="I122:Y122"/>
    <mergeCell ref="C146:H146"/>
    <mergeCell ref="I149:M149"/>
    <mergeCell ref="G211:H211"/>
    <mergeCell ref="I211:J211"/>
    <mergeCell ref="K211:O211"/>
    <mergeCell ref="Q211:T211"/>
    <mergeCell ref="E205:F209"/>
    <mergeCell ref="G205:H205"/>
    <mergeCell ref="I205:J205"/>
    <mergeCell ref="K205:O205"/>
    <mergeCell ref="Q205:T205"/>
    <mergeCell ref="G206:H206"/>
    <mergeCell ref="I206:J206"/>
    <mergeCell ref="K206:O206"/>
    <mergeCell ref="Q206:T206"/>
    <mergeCell ref="G207:H207"/>
    <mergeCell ref="I207:J207"/>
    <mergeCell ref="K207:O207"/>
    <mergeCell ref="J76:Y76"/>
    <mergeCell ref="I77:Y77"/>
    <mergeCell ref="I79:Y79"/>
    <mergeCell ref="I81:Y81"/>
    <mergeCell ref="I83:M83"/>
    <mergeCell ref="I85:M85"/>
    <mergeCell ref="I87:Y87"/>
    <mergeCell ref="C109:H109"/>
    <mergeCell ref="D111:Y111"/>
    <mergeCell ref="C60:H60"/>
    <mergeCell ref="I63:M63"/>
    <mergeCell ref="I69:M69"/>
    <mergeCell ref="I71:Y71"/>
    <mergeCell ref="C13:H13"/>
    <mergeCell ref="E15:H15"/>
    <mergeCell ref="J15:Y15"/>
    <mergeCell ref="I20:M20"/>
    <mergeCell ref="I22:Y22"/>
    <mergeCell ref="I24:Y24"/>
    <mergeCell ref="I26:Y26"/>
    <mergeCell ref="I28:Y28"/>
    <mergeCell ref="I30:Y30"/>
    <mergeCell ref="W1:Z1"/>
    <mergeCell ref="I73:Y73"/>
    <mergeCell ref="J74:Y74"/>
    <mergeCell ref="I75:Y75"/>
    <mergeCell ref="I32:Y32"/>
    <mergeCell ref="I34:M34"/>
    <mergeCell ref="I36:M36"/>
    <mergeCell ref="I38:Y38"/>
    <mergeCell ref="I40:M40"/>
    <mergeCell ref="E298:F300"/>
    <mergeCell ref="G298:H298"/>
    <mergeCell ref="E268:Y268"/>
    <mergeCell ref="E269:F270"/>
    <mergeCell ref="G269:H270"/>
    <mergeCell ref="I269:J270"/>
    <mergeCell ref="K269:O270"/>
    <mergeCell ref="P269:P270"/>
    <mergeCell ref="K233:O233"/>
    <mergeCell ref="E233:F237"/>
    <mergeCell ref="G233:H233"/>
    <mergeCell ref="I233:J233"/>
    <mergeCell ref="E238:F239"/>
    <mergeCell ref="G238:H238"/>
    <mergeCell ref="I238:J238"/>
    <mergeCell ref="K238:O238"/>
    <mergeCell ref="Q233:T233"/>
    <mergeCell ref="U233:W237"/>
    <mergeCell ref="X233:Y237"/>
    <mergeCell ref="G234:H234"/>
    <mergeCell ref="I234:J234"/>
    <mergeCell ref="K234:O234"/>
    <mergeCell ref="Q234:T234"/>
    <mergeCell ref="G235:H235"/>
    <mergeCell ref="I151:M151"/>
    <mergeCell ref="I153:Y153"/>
    <mergeCell ref="C166:H166"/>
    <mergeCell ref="I169:M169"/>
    <mergeCell ref="I171:M171"/>
    <mergeCell ref="I173:M173"/>
    <mergeCell ref="I175:M175"/>
    <mergeCell ref="J176:Y176"/>
    <mergeCell ref="I177:M177"/>
    <mergeCell ref="I155:Y155"/>
    <mergeCell ref="I157:Y157"/>
    <mergeCell ref="I159:M159"/>
    <mergeCell ref="I161:M161"/>
    <mergeCell ref="J170:Y170"/>
    <mergeCell ref="E184:H184"/>
    <mergeCell ref="I184:M184"/>
    <mergeCell ref="E185:H185"/>
    <mergeCell ref="I185:M185"/>
    <mergeCell ref="I187:Y187"/>
    <mergeCell ref="C192:I192"/>
    <mergeCell ref="E196:Y196"/>
    <mergeCell ref="K197:O198"/>
    <mergeCell ref="P197:P198"/>
    <mergeCell ref="Q197:T198"/>
    <mergeCell ref="U197:Y197"/>
    <mergeCell ref="U198:W198"/>
    <mergeCell ref="X198:Y198"/>
    <mergeCell ref="E197:F198"/>
    <mergeCell ref="G197:H198"/>
    <mergeCell ref="I197:J198"/>
    <mergeCell ref="E199:F204"/>
    <mergeCell ref="G199:H199"/>
    <mergeCell ref="I199:J199"/>
    <mergeCell ref="K199:O199"/>
    <mergeCell ref="Q199:T199"/>
    <mergeCell ref="U199:W204"/>
    <mergeCell ref="X199:Y204"/>
    <mergeCell ref="G200:H200"/>
    <mergeCell ref="I200:J200"/>
    <mergeCell ref="K200:O200"/>
    <mergeCell ref="Q200:T200"/>
    <mergeCell ref="G201:H201"/>
    <mergeCell ref="I201:J201"/>
    <mergeCell ref="K201:O201"/>
    <mergeCell ref="Q201:T201"/>
    <mergeCell ref="G202:H202"/>
    <mergeCell ref="I202:J202"/>
    <mergeCell ref="K202:O202"/>
    <mergeCell ref="Q202:T202"/>
    <mergeCell ref="G203:H203"/>
    <mergeCell ref="I203:J203"/>
    <mergeCell ref="K203:O203"/>
    <mergeCell ref="Q203:T203"/>
    <mergeCell ref="G204:H204"/>
    <mergeCell ref="I212:J212"/>
    <mergeCell ref="G218:H218"/>
    <mergeCell ref="I218:J218"/>
    <mergeCell ref="K218:O218"/>
    <mergeCell ref="Q218:T218"/>
    <mergeCell ref="G219:H219"/>
    <mergeCell ref="I219:J219"/>
    <mergeCell ref="K219:O219"/>
    <mergeCell ref="Q219:T219"/>
    <mergeCell ref="E220:F223"/>
    <mergeCell ref="G220:H220"/>
    <mergeCell ref="I220:J220"/>
    <mergeCell ref="K220:O220"/>
    <mergeCell ref="Q220:T220"/>
    <mergeCell ref="E210:F219"/>
    <mergeCell ref="G210:H210"/>
    <mergeCell ref="I210:J210"/>
    <mergeCell ref="K210:O210"/>
    <mergeCell ref="Q210:T210"/>
    <mergeCell ref="G215:H215"/>
    <mergeCell ref="I215:J215"/>
    <mergeCell ref="K215:O215"/>
    <mergeCell ref="Q215:T215"/>
    <mergeCell ref="G216:H216"/>
    <mergeCell ref="I216:J216"/>
    <mergeCell ref="G221:H221"/>
    <mergeCell ref="I221:J221"/>
    <mergeCell ref="K221:O221"/>
    <mergeCell ref="Q221:T221"/>
    <mergeCell ref="G222:H222"/>
    <mergeCell ref="I222:J222"/>
    <mergeCell ref="K222:O222"/>
    <mergeCell ref="Q222:T222"/>
    <mergeCell ref="G223:H223"/>
    <mergeCell ref="I223:J223"/>
    <mergeCell ref="K223:O223"/>
    <mergeCell ref="Q223:T223"/>
    <mergeCell ref="X224:Y229"/>
    <mergeCell ref="G225:H225"/>
    <mergeCell ref="I225:J225"/>
    <mergeCell ref="K225:O225"/>
    <mergeCell ref="Q225:T225"/>
    <mergeCell ref="G226:H226"/>
    <mergeCell ref="I226:J226"/>
    <mergeCell ref="K226:O226"/>
    <mergeCell ref="Q226:T226"/>
    <mergeCell ref="G227:H227"/>
    <mergeCell ref="I227:J227"/>
    <mergeCell ref="K227:O227"/>
    <mergeCell ref="Q227:T227"/>
    <mergeCell ref="G228:H228"/>
    <mergeCell ref="I228:J228"/>
    <mergeCell ref="K228:O228"/>
    <mergeCell ref="Q228:T228"/>
    <mergeCell ref="G229:H229"/>
    <mergeCell ref="I229:J229"/>
    <mergeCell ref="K229:O229"/>
    <mergeCell ref="Q229:T229"/>
    <mergeCell ref="E230:F232"/>
    <mergeCell ref="G230:H230"/>
    <mergeCell ref="I230:J230"/>
    <mergeCell ref="K230:O230"/>
    <mergeCell ref="Q230:T230"/>
    <mergeCell ref="U230:W232"/>
    <mergeCell ref="E224:F229"/>
    <mergeCell ref="G224:H224"/>
    <mergeCell ref="I224:J224"/>
    <mergeCell ref="K224:O224"/>
    <mergeCell ref="Q224:T224"/>
    <mergeCell ref="U224:W229"/>
    <mergeCell ref="X230:Y232"/>
    <mergeCell ref="G231:H231"/>
    <mergeCell ref="I231:J231"/>
    <mergeCell ref="K231:O231"/>
    <mergeCell ref="Q231:T231"/>
    <mergeCell ref="G232:H232"/>
    <mergeCell ref="I232:J232"/>
    <mergeCell ref="K232:O232"/>
    <mergeCell ref="Q232:T232"/>
    <mergeCell ref="I235:J235"/>
    <mergeCell ref="K235:O235"/>
    <mergeCell ref="Q235:T235"/>
    <mergeCell ref="G236:H236"/>
    <mergeCell ref="I236:J236"/>
    <mergeCell ref="K236:O236"/>
    <mergeCell ref="Q236:T236"/>
    <mergeCell ref="G237:H237"/>
    <mergeCell ref="I237:J237"/>
    <mergeCell ref="K237:O237"/>
    <mergeCell ref="Q237:T237"/>
    <mergeCell ref="Q238:T238"/>
    <mergeCell ref="U238:W239"/>
    <mergeCell ref="X238:Y239"/>
    <mergeCell ref="G239:H239"/>
    <mergeCell ref="I239:J239"/>
    <mergeCell ref="K239:O239"/>
    <mergeCell ref="Q239:T239"/>
    <mergeCell ref="E240:F245"/>
    <mergeCell ref="G240:H240"/>
    <mergeCell ref="I240:J240"/>
    <mergeCell ref="K240:O240"/>
    <mergeCell ref="Q240:T240"/>
    <mergeCell ref="U240:W245"/>
    <mergeCell ref="X240:Y245"/>
    <mergeCell ref="G241:H241"/>
    <mergeCell ref="I241:J241"/>
    <mergeCell ref="K241:O241"/>
    <mergeCell ref="Q241:T241"/>
    <mergeCell ref="G242:H242"/>
    <mergeCell ref="I242:J242"/>
    <mergeCell ref="K242:O242"/>
    <mergeCell ref="Q242:T242"/>
    <mergeCell ref="G243:H243"/>
    <mergeCell ref="I243:J243"/>
    <mergeCell ref="K243:O243"/>
    <mergeCell ref="Q243:T243"/>
    <mergeCell ref="G244:H244"/>
    <mergeCell ref="I244:J244"/>
    <mergeCell ref="K244:O244"/>
    <mergeCell ref="Q244:T244"/>
    <mergeCell ref="G245:H245"/>
    <mergeCell ref="I245:J245"/>
    <mergeCell ref="K245:O245"/>
    <mergeCell ref="Q245:T245"/>
    <mergeCell ref="E246:F250"/>
    <mergeCell ref="G246:H246"/>
    <mergeCell ref="I246:J246"/>
    <mergeCell ref="K246:O246"/>
    <mergeCell ref="Q246:T246"/>
    <mergeCell ref="U246:W250"/>
    <mergeCell ref="X246:Y250"/>
    <mergeCell ref="G247:H247"/>
    <mergeCell ref="I247:J247"/>
    <mergeCell ref="K247:O247"/>
    <mergeCell ref="Q247:T247"/>
    <mergeCell ref="G248:H248"/>
    <mergeCell ref="I248:J248"/>
    <mergeCell ref="K248:O248"/>
    <mergeCell ref="Q248:T248"/>
    <mergeCell ref="G249:H249"/>
    <mergeCell ref="I249:J249"/>
    <mergeCell ref="K249:O249"/>
    <mergeCell ref="Q249:T249"/>
    <mergeCell ref="G250:H250"/>
    <mergeCell ref="I250:J250"/>
    <mergeCell ref="K250:O250"/>
    <mergeCell ref="Q250:T250"/>
    <mergeCell ref="U251:W257"/>
    <mergeCell ref="X251:Y257"/>
    <mergeCell ref="G252:H252"/>
    <mergeCell ref="I252:J252"/>
    <mergeCell ref="K252:O252"/>
    <mergeCell ref="Q252:T252"/>
    <mergeCell ref="G253:H253"/>
    <mergeCell ref="I253:J253"/>
    <mergeCell ref="K253:O253"/>
    <mergeCell ref="Q253:T253"/>
    <mergeCell ref="G254:H254"/>
    <mergeCell ref="I254:J254"/>
    <mergeCell ref="K254:O254"/>
    <mergeCell ref="Q254:T254"/>
    <mergeCell ref="G255:H255"/>
    <mergeCell ref="I255:J255"/>
    <mergeCell ref="K255:O255"/>
    <mergeCell ref="Q255:T255"/>
    <mergeCell ref="G256:H256"/>
    <mergeCell ref="I256:J256"/>
    <mergeCell ref="K256:O256"/>
    <mergeCell ref="Q256:T256"/>
    <mergeCell ref="G257:H257"/>
    <mergeCell ref="I257:J257"/>
    <mergeCell ref="K257:O257"/>
    <mergeCell ref="Q257:T257"/>
    <mergeCell ref="E258:F259"/>
    <mergeCell ref="G258:H258"/>
    <mergeCell ref="I258:J258"/>
    <mergeCell ref="K258:O258"/>
    <mergeCell ref="Q258:T258"/>
    <mergeCell ref="G259:H259"/>
    <mergeCell ref="I259:J259"/>
    <mergeCell ref="K259:O259"/>
    <mergeCell ref="Q259:T259"/>
    <mergeCell ref="E251:F257"/>
    <mergeCell ref="G251:H251"/>
    <mergeCell ref="I251:J251"/>
    <mergeCell ref="K251:O251"/>
    <mergeCell ref="Q251:T251"/>
    <mergeCell ref="E260:F261"/>
    <mergeCell ref="G260:H260"/>
    <mergeCell ref="I260:J260"/>
    <mergeCell ref="K260:O260"/>
    <mergeCell ref="Q260:T260"/>
    <mergeCell ref="U260:W261"/>
    <mergeCell ref="X260:Y261"/>
    <mergeCell ref="G261:H261"/>
    <mergeCell ref="I261:J261"/>
    <mergeCell ref="K261:O261"/>
    <mergeCell ref="Q261:T261"/>
    <mergeCell ref="E262:F265"/>
    <mergeCell ref="G262:H262"/>
    <mergeCell ref="I262:J262"/>
    <mergeCell ref="K262:O262"/>
    <mergeCell ref="Q262:T262"/>
    <mergeCell ref="U262:W265"/>
    <mergeCell ref="X262:Y265"/>
    <mergeCell ref="G263:H263"/>
    <mergeCell ref="I263:J263"/>
    <mergeCell ref="K263:O263"/>
    <mergeCell ref="Q263:T263"/>
    <mergeCell ref="G264:H264"/>
    <mergeCell ref="I264:J264"/>
    <mergeCell ref="K264:O264"/>
    <mergeCell ref="Q264:T264"/>
    <mergeCell ref="G265:H265"/>
    <mergeCell ref="I265:J265"/>
    <mergeCell ref="K265:O265"/>
    <mergeCell ref="Q265:T265"/>
    <mergeCell ref="E271:F273"/>
    <mergeCell ref="G271:H271"/>
    <mergeCell ref="I271:J271"/>
    <mergeCell ref="K271:O271"/>
    <mergeCell ref="Q271:T271"/>
    <mergeCell ref="U271:W273"/>
    <mergeCell ref="X271:Y273"/>
    <mergeCell ref="G272:H272"/>
    <mergeCell ref="I272:J272"/>
    <mergeCell ref="K272:O272"/>
    <mergeCell ref="Q272:T272"/>
    <mergeCell ref="G273:H273"/>
    <mergeCell ref="I273:J273"/>
    <mergeCell ref="K273:O273"/>
    <mergeCell ref="Q273:T273"/>
    <mergeCell ref="E279:F292"/>
    <mergeCell ref="G279:H279"/>
    <mergeCell ref="I279:J279"/>
    <mergeCell ref="K279:O279"/>
    <mergeCell ref="Q279:T279"/>
    <mergeCell ref="U279:W292"/>
    <mergeCell ref="X279:Y292"/>
    <mergeCell ref="G280:H280"/>
    <mergeCell ref="I280:J280"/>
    <mergeCell ref="K280:O280"/>
    <mergeCell ref="Q280:T280"/>
    <mergeCell ref="G281:H281"/>
    <mergeCell ref="I281:J281"/>
    <mergeCell ref="K281:O281"/>
    <mergeCell ref="Q281:T281"/>
    <mergeCell ref="G282:H282"/>
    <mergeCell ref="I282:J282"/>
    <mergeCell ref="K282:O282"/>
    <mergeCell ref="Q282:T282"/>
    <mergeCell ref="G283:H283"/>
    <mergeCell ref="I283:J283"/>
    <mergeCell ref="K283:O283"/>
    <mergeCell ref="Q283:T283"/>
    <mergeCell ref="G284:H284"/>
    <mergeCell ref="I284:J284"/>
    <mergeCell ref="K284:O284"/>
    <mergeCell ref="Q284:T284"/>
    <mergeCell ref="G285:H285"/>
    <mergeCell ref="I285:J285"/>
    <mergeCell ref="K285:O285"/>
    <mergeCell ref="Q285:T285"/>
    <mergeCell ref="G286:H286"/>
    <mergeCell ref="I286:J286"/>
    <mergeCell ref="K286:O286"/>
    <mergeCell ref="Q286:T286"/>
    <mergeCell ref="G287:H287"/>
    <mergeCell ref="I287:J287"/>
    <mergeCell ref="K287:O287"/>
    <mergeCell ref="Q287:T287"/>
    <mergeCell ref="G288:H288"/>
    <mergeCell ref="I288:J288"/>
    <mergeCell ref="K288:O288"/>
    <mergeCell ref="Q288:T288"/>
    <mergeCell ref="G289:H289"/>
    <mergeCell ref="I289:J289"/>
    <mergeCell ref="K289:O289"/>
    <mergeCell ref="Q289:T289"/>
    <mergeCell ref="G290:H290"/>
    <mergeCell ref="I290:J290"/>
    <mergeCell ref="K290:O290"/>
    <mergeCell ref="Q290:T290"/>
    <mergeCell ref="G291:H291"/>
    <mergeCell ref="I291:J291"/>
    <mergeCell ref="K291:O291"/>
    <mergeCell ref="Q291:T291"/>
    <mergeCell ref="G292:H292"/>
    <mergeCell ref="I292:J292"/>
    <mergeCell ref="K292:O292"/>
    <mergeCell ref="Q292:T292"/>
    <mergeCell ref="E293:F297"/>
    <mergeCell ref="G293:H293"/>
    <mergeCell ref="I293:J293"/>
    <mergeCell ref="K293:O293"/>
    <mergeCell ref="Q293:T293"/>
    <mergeCell ref="U293:W297"/>
    <mergeCell ref="X293:Y297"/>
    <mergeCell ref="G294:H294"/>
    <mergeCell ref="I294:J294"/>
    <mergeCell ref="K294:O294"/>
    <mergeCell ref="Q294:T294"/>
    <mergeCell ref="G295:H295"/>
    <mergeCell ref="I295:J295"/>
    <mergeCell ref="K295:O295"/>
    <mergeCell ref="Q295:T295"/>
    <mergeCell ref="G296:H296"/>
    <mergeCell ref="I296:J296"/>
    <mergeCell ref="K296:O296"/>
    <mergeCell ref="Q296:T296"/>
    <mergeCell ref="G297:H297"/>
    <mergeCell ref="I297:J297"/>
    <mergeCell ref="K297:O297"/>
    <mergeCell ref="Q297:T297"/>
    <mergeCell ref="I298:J298"/>
    <mergeCell ref="K298:O298"/>
    <mergeCell ref="Q298:T298"/>
    <mergeCell ref="U298:W300"/>
    <mergeCell ref="X298:Y300"/>
    <mergeCell ref="G299:H299"/>
    <mergeCell ref="I299:J299"/>
    <mergeCell ref="K299:O299"/>
    <mergeCell ref="Q299:T299"/>
    <mergeCell ref="G300:H300"/>
    <mergeCell ref="I300:J300"/>
    <mergeCell ref="K300:O300"/>
    <mergeCell ref="Q300:T300"/>
    <mergeCell ref="E301:F304"/>
    <mergeCell ref="G301:H301"/>
    <mergeCell ref="I301:J301"/>
    <mergeCell ref="K301:O301"/>
    <mergeCell ref="Q301:T301"/>
    <mergeCell ref="U301:W304"/>
    <mergeCell ref="X301:Y304"/>
    <mergeCell ref="G302:H302"/>
    <mergeCell ref="I302:J302"/>
    <mergeCell ref="K302:O302"/>
    <mergeCell ref="Q302:T302"/>
    <mergeCell ref="G303:H303"/>
    <mergeCell ref="I303:J303"/>
    <mergeCell ref="K303:O303"/>
    <mergeCell ref="Q303:T303"/>
    <mergeCell ref="G304:H304"/>
    <mergeCell ref="I304:J304"/>
    <mergeCell ref="K304:O304"/>
    <mergeCell ref="Q304:T304"/>
    <mergeCell ref="E305:F309"/>
    <mergeCell ref="G305:H305"/>
    <mergeCell ref="I305:J305"/>
    <mergeCell ref="K305:O305"/>
    <mergeCell ref="Q305:T305"/>
    <mergeCell ref="U305:W309"/>
    <mergeCell ref="X305:Y309"/>
    <mergeCell ref="G306:H306"/>
    <mergeCell ref="I306:J306"/>
    <mergeCell ref="K306:O306"/>
    <mergeCell ref="Q306:T306"/>
    <mergeCell ref="G307:H307"/>
    <mergeCell ref="I307:J307"/>
    <mergeCell ref="K307:O307"/>
    <mergeCell ref="Q307:T307"/>
    <mergeCell ref="G308:H308"/>
    <mergeCell ref="I308:J308"/>
    <mergeCell ref="K308:O308"/>
    <mergeCell ref="Q308:T308"/>
    <mergeCell ref="G309:H309"/>
    <mergeCell ref="I309:J309"/>
    <mergeCell ref="K309:O309"/>
    <mergeCell ref="Q309:T309"/>
    <mergeCell ref="E310:F311"/>
    <mergeCell ref="G310:H310"/>
    <mergeCell ref="I310:J310"/>
    <mergeCell ref="K310:O310"/>
    <mergeCell ref="Q310:T310"/>
    <mergeCell ref="U310:W311"/>
    <mergeCell ref="X310:Y311"/>
    <mergeCell ref="G311:H311"/>
    <mergeCell ref="I311:J311"/>
    <mergeCell ref="K311:O311"/>
    <mergeCell ref="Q311:T311"/>
    <mergeCell ref="E312:F315"/>
    <mergeCell ref="G312:H312"/>
    <mergeCell ref="I312:J312"/>
    <mergeCell ref="K312:O312"/>
    <mergeCell ref="Q312:T312"/>
    <mergeCell ref="U312:W315"/>
    <mergeCell ref="X312:Y315"/>
    <mergeCell ref="G313:H313"/>
    <mergeCell ref="I313:J313"/>
    <mergeCell ref="K313:O313"/>
    <mergeCell ref="Q313:T313"/>
    <mergeCell ref="G314:H314"/>
    <mergeCell ref="I314:J314"/>
    <mergeCell ref="K314:O314"/>
    <mergeCell ref="Q314:T314"/>
    <mergeCell ref="G315:H315"/>
    <mergeCell ref="I315:J315"/>
    <mergeCell ref="K315:O315"/>
    <mergeCell ref="Q315:T315"/>
    <mergeCell ref="E316:F319"/>
    <mergeCell ref="G316:H316"/>
    <mergeCell ref="I316:J316"/>
    <mergeCell ref="K316:O316"/>
    <mergeCell ref="Q316:T316"/>
    <mergeCell ref="U316:W319"/>
    <mergeCell ref="X316:Y319"/>
    <mergeCell ref="G317:H317"/>
    <mergeCell ref="I317:J317"/>
    <mergeCell ref="K317:O317"/>
    <mergeCell ref="Q317:T317"/>
    <mergeCell ref="G318:H318"/>
    <mergeCell ref="I318:J318"/>
    <mergeCell ref="K318:O318"/>
    <mergeCell ref="Q318:T318"/>
    <mergeCell ref="G319:H319"/>
    <mergeCell ref="I319:J319"/>
    <mergeCell ref="K319:O319"/>
    <mergeCell ref="Q319:T319"/>
    <mergeCell ref="E320:F323"/>
    <mergeCell ref="G320:H320"/>
    <mergeCell ref="I320:J320"/>
    <mergeCell ref="K320:O320"/>
    <mergeCell ref="Q320:T320"/>
    <mergeCell ref="U320:W323"/>
    <mergeCell ref="X320:Y323"/>
    <mergeCell ref="G321:H321"/>
    <mergeCell ref="I321:J321"/>
    <mergeCell ref="K321:O321"/>
    <mergeCell ref="Q321:T321"/>
    <mergeCell ref="G322:H322"/>
    <mergeCell ref="I322:J322"/>
    <mergeCell ref="K322:O322"/>
    <mergeCell ref="Q322:T322"/>
    <mergeCell ref="G323:H323"/>
    <mergeCell ref="I323:J323"/>
    <mergeCell ref="K323:O323"/>
    <mergeCell ref="Q323:T323"/>
    <mergeCell ref="E326:Y326"/>
    <mergeCell ref="E327:I329"/>
    <mergeCell ref="J327:O327"/>
    <mergeCell ref="P327:T327"/>
    <mergeCell ref="U327:Y329"/>
    <mergeCell ref="J328:N328"/>
    <mergeCell ref="P328:S328"/>
    <mergeCell ref="J329:N329"/>
    <mergeCell ref="P329:S329"/>
    <mergeCell ref="E331:I331"/>
    <mergeCell ref="J331:O331"/>
    <mergeCell ref="P331:T331"/>
    <mergeCell ref="U331:Y331"/>
    <mergeCell ref="E332:I332"/>
    <mergeCell ref="J332:O332"/>
    <mergeCell ref="P332:T332"/>
    <mergeCell ref="U332:Y332"/>
    <mergeCell ref="E330:I330"/>
    <mergeCell ref="J330:O330"/>
    <mergeCell ref="P330:T330"/>
    <mergeCell ref="U330:Y330"/>
    <mergeCell ref="E336:Y336"/>
    <mergeCell ref="E337:Y337"/>
    <mergeCell ref="E340:Y340"/>
    <mergeCell ref="E341:P341"/>
    <mergeCell ref="Q341:T341"/>
    <mergeCell ref="U341:Y341"/>
    <mergeCell ref="E342:P342"/>
    <mergeCell ref="Q342:T342"/>
    <mergeCell ref="U342:Y342"/>
    <mergeCell ref="E343:P343"/>
    <mergeCell ref="Q343:T343"/>
    <mergeCell ref="U343:Y343"/>
    <mergeCell ref="E344:P344"/>
    <mergeCell ref="Q344:T344"/>
    <mergeCell ref="U344:Y344"/>
    <mergeCell ref="E345:P345"/>
    <mergeCell ref="Q345:T345"/>
    <mergeCell ref="U345:Y345"/>
    <mergeCell ref="E346:P346"/>
    <mergeCell ref="Q346:T346"/>
    <mergeCell ref="U346:Y346"/>
    <mergeCell ref="E347:P347"/>
    <mergeCell ref="Q347:T347"/>
    <mergeCell ref="U347:Y347"/>
    <mergeCell ref="E348:P348"/>
    <mergeCell ref="Q348:T348"/>
    <mergeCell ref="U348:Y348"/>
    <mergeCell ref="E349:P349"/>
    <mergeCell ref="Q349:T349"/>
    <mergeCell ref="U349:Y349"/>
    <mergeCell ref="E350:P350"/>
    <mergeCell ref="Q350:T350"/>
    <mergeCell ref="U350:Y350"/>
    <mergeCell ref="E351:P351"/>
    <mergeCell ref="Q351:T351"/>
    <mergeCell ref="U351:Y351"/>
  </mergeCells>
  <phoneticPr fontId="5"/>
  <conditionalFormatting sqref="I20:M20">
    <cfRule type="expression" dxfId="272" priority="273" stopIfTrue="1">
      <formula>TRIM($I20)=""</formula>
    </cfRule>
  </conditionalFormatting>
  <conditionalFormatting sqref="I22:Y22">
    <cfRule type="expression" dxfId="271" priority="272" stopIfTrue="1">
      <formula>AND(TRIM($I22)&lt;&gt;"", OR(ISERROR(FIND("@"&amp;LEFT($I22,3)&amp;"@", 都道府県3))=FALSE, ISERROR(FIND("@"&amp;LEFT($I22,4)&amp;"@",都道府県4))=FALSE))=FALSE</formula>
    </cfRule>
  </conditionalFormatting>
  <conditionalFormatting sqref="I24:Y24">
    <cfRule type="expression" dxfId="270" priority="271" stopIfTrue="1">
      <formula>TRIM($I24)=""</formula>
    </cfRule>
  </conditionalFormatting>
  <conditionalFormatting sqref="I26:Y26">
    <cfRule type="expression" dxfId="269" priority="270" stopIfTrue="1">
      <formula>TRIM($I26)=""</formula>
    </cfRule>
  </conditionalFormatting>
  <conditionalFormatting sqref="I28:Y28">
    <cfRule type="expression" dxfId="268" priority="269" stopIfTrue="1">
      <formula>TRIM($I28)=""</formula>
    </cfRule>
  </conditionalFormatting>
  <conditionalFormatting sqref="I30:Y30">
    <cfRule type="expression" dxfId="267" priority="268" stopIfTrue="1">
      <formula>TRIM($I30)=""</formula>
    </cfRule>
  </conditionalFormatting>
  <conditionalFormatting sqref="I32:Y32">
    <cfRule type="expression" dxfId="266" priority="267" stopIfTrue="1">
      <formula>TRIM($I32)=""</formula>
    </cfRule>
  </conditionalFormatting>
  <conditionalFormatting sqref="I34:M34">
    <cfRule type="expression" dxfId="265" priority="266" stopIfTrue="1">
      <formula>$A34&lt;&gt;0</formula>
    </cfRule>
  </conditionalFormatting>
  <conditionalFormatting sqref="I36:M36">
    <cfRule type="expression" dxfId="264" priority="265" stopIfTrue="1">
      <formula>$A36&lt;&gt;0</formula>
    </cfRule>
  </conditionalFormatting>
  <conditionalFormatting sqref="I38:Y38">
    <cfRule type="expression" dxfId="263" priority="264" stopIfTrue="1">
      <formula>$A38&lt;&gt;0</formula>
    </cfRule>
  </conditionalFormatting>
  <conditionalFormatting sqref="I40:M40">
    <cfRule type="expression" dxfId="262" priority="263" stopIfTrue="1">
      <formula>AND($I40&lt;&gt;"一致する", $I40&lt;&gt;"一致しない")</formula>
    </cfRule>
  </conditionalFormatting>
  <conditionalFormatting sqref="I63:M63">
    <cfRule type="expression" dxfId="261" priority="262" stopIfTrue="1">
      <formula>AND($I63&lt;&gt;"しない", $I63&lt;&gt;"する")</formula>
    </cfRule>
  </conditionalFormatting>
  <conditionalFormatting sqref="I69:M69">
    <cfRule type="expression" dxfId="260" priority="261" stopIfTrue="1">
      <formula>OR(AND($I63="する",TRIM($I69)=""),AND($I63="しない",NOT(ISBLANK($I69))))</formula>
    </cfRule>
  </conditionalFormatting>
  <conditionalFormatting sqref="I71:Y71">
    <cfRule type="expression" dxfId="259" priority="260" stopIfTrue="1">
      <formula>OR(AND($I63="する",AND($I71&lt;&gt;"", OR(ISERROR(FIND("@"&amp;LEFT($I71,3)&amp;"@", 都道府県3))=FALSE, ISERROR(FIND("@"&amp;LEFT($I71,4)&amp;"@",都道府県4))=FALSE))=FALSE),AND($I63="しない",NOT(ISBLANK($I71))))</formula>
    </cfRule>
  </conditionalFormatting>
  <conditionalFormatting sqref="I73:Y73">
    <cfRule type="expression" dxfId="258" priority="259" stopIfTrue="1">
      <formula>OR(AND($I63="する",TRIM($I73)=""),AND($I63="しない",NOT(ISBLANK($I73))))</formula>
    </cfRule>
  </conditionalFormatting>
  <conditionalFormatting sqref="I75:Y75">
    <cfRule type="expression" dxfId="257" priority="258" stopIfTrue="1">
      <formula>OR(AND($I63="する",TRIM($I75)=""),AND($I63="しない",NOT(ISBLANK($I75))))</formula>
    </cfRule>
  </conditionalFormatting>
  <conditionalFormatting sqref="I77:Y77">
    <cfRule type="expression" dxfId="256" priority="257" stopIfTrue="1">
      <formula>OR(AND($I63="する",TRIM($I77)=""),AND($I63="しない",NOT(ISBLANK($I77))))</formula>
    </cfRule>
  </conditionalFormatting>
  <conditionalFormatting sqref="I79:Y79">
    <cfRule type="expression" dxfId="255" priority="256" stopIfTrue="1">
      <formula>OR(AND($I63="する",TRIM($I79)=""),AND($I63="しない",NOT(ISBLANK($I79))))</formula>
    </cfRule>
  </conditionalFormatting>
  <conditionalFormatting sqref="I81:Y81">
    <cfRule type="expression" dxfId="254" priority="255" stopIfTrue="1">
      <formula>OR(AND($I63="する",TRIM($I81)=""),AND($I63="しない",NOT(ISBLANK($I81))))</formula>
    </cfRule>
  </conditionalFormatting>
  <conditionalFormatting sqref="I83:M83">
    <cfRule type="expression" dxfId="253" priority="254" stopIfTrue="1">
      <formula>$A83&lt;&gt;0</formula>
    </cfRule>
  </conditionalFormatting>
  <conditionalFormatting sqref="I85:M85">
    <cfRule type="expression" dxfId="252" priority="253" stopIfTrue="1">
      <formula>$A85&lt;&gt;0</formula>
    </cfRule>
  </conditionalFormatting>
  <conditionalFormatting sqref="I87:Y87">
    <cfRule type="expression" dxfId="251" priority="252" stopIfTrue="1">
      <formula>$A87&lt;&gt;0</formula>
    </cfRule>
  </conditionalFormatting>
  <conditionalFormatting sqref="I118:M118">
    <cfRule type="expression" dxfId="250" priority="251" stopIfTrue="1">
      <formula>$A118&lt;&gt;0</formula>
    </cfRule>
  </conditionalFormatting>
  <conditionalFormatting sqref="I120:M120">
    <cfRule type="expression" dxfId="249" priority="250" stopIfTrue="1">
      <formula>$A120&lt;&gt;0</formula>
    </cfRule>
  </conditionalFormatting>
  <conditionalFormatting sqref="I149:M149">
    <cfRule type="expression" dxfId="248" priority="249" stopIfTrue="1">
      <formula>AND($I149&lt;&gt;"しない", $I149&lt;&gt;"する")</formula>
    </cfRule>
  </conditionalFormatting>
  <conditionalFormatting sqref="I151:M151">
    <cfRule type="expression" dxfId="247" priority="248" stopIfTrue="1">
      <formula>AND($I149="する",TRIM($I151)="")</formula>
    </cfRule>
  </conditionalFormatting>
  <conditionalFormatting sqref="I153:Y153">
    <cfRule type="expression" dxfId="246" priority="247" stopIfTrue="1">
      <formula>AND($I149="する",TRIM($I153)="")</formula>
    </cfRule>
  </conditionalFormatting>
  <conditionalFormatting sqref="I155:Y155">
    <cfRule type="expression" dxfId="245" priority="246" stopIfTrue="1">
      <formula>$A155&lt;&gt;0</formula>
    </cfRule>
  </conditionalFormatting>
  <conditionalFormatting sqref="I157:Y157">
    <cfRule type="expression" dxfId="244" priority="245" stopIfTrue="1">
      <formula>AND($I149="する",TRIM($I157)="")</formula>
    </cfRule>
  </conditionalFormatting>
  <conditionalFormatting sqref="I159:M159">
    <cfRule type="expression" dxfId="243" priority="244" stopIfTrue="1">
      <formula>$A159&lt;&gt;0</formula>
    </cfRule>
  </conditionalFormatting>
  <conditionalFormatting sqref="I161:M161">
    <cfRule type="expression" dxfId="242" priority="243" stopIfTrue="1">
      <formula>$A161&lt;&gt;0</formula>
    </cfRule>
  </conditionalFormatting>
  <conditionalFormatting sqref="I169:M169">
    <cfRule type="expression" dxfId="241" priority="242" stopIfTrue="1">
      <formula>$A169&lt;&gt;0</formula>
    </cfRule>
  </conditionalFormatting>
  <conditionalFormatting sqref="I175:M175">
    <cfRule type="expression" dxfId="240" priority="241" stopIfTrue="1">
      <formula>$A175&lt;&gt;0</formula>
    </cfRule>
  </conditionalFormatting>
  <conditionalFormatting sqref="I177:M177">
    <cfRule type="expression" dxfId="239" priority="240" stopIfTrue="1">
      <formula>$A177&lt;&gt;0</formula>
    </cfRule>
  </conditionalFormatting>
  <conditionalFormatting sqref="I180:M180">
    <cfRule type="expression" dxfId="238" priority="239" stopIfTrue="1">
      <formula>$A180&lt;&gt;0</formula>
    </cfRule>
  </conditionalFormatting>
  <conditionalFormatting sqref="I181:M181">
    <cfRule type="expression" dxfId="237" priority="238" stopIfTrue="1">
      <formula>$A181&lt;&gt;0</formula>
    </cfRule>
  </conditionalFormatting>
  <conditionalFormatting sqref="I184:M184">
    <cfRule type="expression" dxfId="236" priority="237" stopIfTrue="1">
      <formula>$A184&lt;&gt;0</formula>
    </cfRule>
  </conditionalFormatting>
  <conditionalFormatting sqref="I185:M185">
    <cfRule type="expression" dxfId="235" priority="236" stopIfTrue="1">
      <formula>$A185&lt;&gt;0</formula>
    </cfRule>
  </conditionalFormatting>
  <conditionalFormatting sqref="I187:Y187">
    <cfRule type="expression" dxfId="234" priority="235" stopIfTrue="1">
      <formula>$A187&lt;&gt;0</formula>
    </cfRule>
  </conditionalFormatting>
  <conditionalFormatting sqref="P199">
    <cfRule type="expression" dxfId="233" priority="234" stopIfTrue="1">
      <formula>OR(希望1位=0,希望重複1&gt;1)</formula>
    </cfRule>
  </conditionalFormatting>
  <conditionalFormatting sqref="Q199:T199">
    <cfRule type="expression" dxfId="232" priority="233" stopIfTrue="1">
      <formula>AND(TRIM(P199)&lt;&gt;"",TRIM(Q199)="")</formula>
    </cfRule>
  </conditionalFormatting>
  <conditionalFormatting sqref="P200">
    <cfRule type="expression" dxfId="231" priority="232" stopIfTrue="1">
      <formula>OR(希望1位=0,希望重複1&gt;1)</formula>
    </cfRule>
  </conditionalFormatting>
  <conditionalFormatting sqref="Q200:T200">
    <cfRule type="expression" dxfId="230" priority="231" stopIfTrue="1">
      <formula>AND(TRIM(P200)&lt;&gt;"",TRIM(Q200)="")</formula>
    </cfRule>
  </conditionalFormatting>
  <conditionalFormatting sqref="P201">
    <cfRule type="expression" dxfId="229" priority="230" stopIfTrue="1">
      <formula>OR(希望1位=0,希望重複1&gt;1)</formula>
    </cfRule>
  </conditionalFormatting>
  <conditionalFormatting sqref="Q201:T201">
    <cfRule type="expression" dxfId="228" priority="229" stopIfTrue="1">
      <formula>AND(TRIM(P201)&lt;&gt;"",TRIM(Q201)="")</formula>
    </cfRule>
  </conditionalFormatting>
  <conditionalFormatting sqref="P202">
    <cfRule type="expression" dxfId="227" priority="228" stopIfTrue="1">
      <formula>OR(希望1位=0,希望重複1&gt;1)</formula>
    </cfRule>
  </conditionalFormatting>
  <conditionalFormatting sqref="Q202:T202">
    <cfRule type="expression" dxfId="226" priority="227" stopIfTrue="1">
      <formula>AND(TRIM(P202)&lt;&gt;"",TRIM(Q202)="")</formula>
    </cfRule>
  </conditionalFormatting>
  <conditionalFormatting sqref="P203">
    <cfRule type="expression" dxfId="225" priority="226" stopIfTrue="1">
      <formula>OR(希望1位=0,希望重複1&gt;1)</formula>
    </cfRule>
  </conditionalFormatting>
  <conditionalFormatting sqref="Q203:T203">
    <cfRule type="expression" dxfId="224" priority="225" stopIfTrue="1">
      <formula>AND(TRIM(P203)&lt;&gt;"",TRIM(Q203)="")</formula>
    </cfRule>
  </conditionalFormatting>
  <conditionalFormatting sqref="P204">
    <cfRule type="expression" dxfId="223" priority="224" stopIfTrue="1">
      <formula>OR(希望1位=0,希望重複1&gt;1)</formula>
    </cfRule>
  </conditionalFormatting>
  <conditionalFormatting sqref="Q204:T204">
    <cfRule type="expression" dxfId="222" priority="223" stopIfTrue="1">
      <formula>AND(TRIM(P204)&lt;&gt;"",TRIM(Q204)="")</formula>
    </cfRule>
  </conditionalFormatting>
  <conditionalFormatting sqref="P205">
    <cfRule type="expression" dxfId="221" priority="222" stopIfTrue="1">
      <formula>OR(希望1位=0,希望重複1&gt;1)</formula>
    </cfRule>
  </conditionalFormatting>
  <conditionalFormatting sqref="Q205:T205">
    <cfRule type="expression" dxfId="220" priority="221" stopIfTrue="1">
      <formula>AND(TRIM(P205)&lt;&gt;"",TRIM(Q205)="")</formula>
    </cfRule>
  </conditionalFormatting>
  <conditionalFormatting sqref="P206">
    <cfRule type="expression" dxfId="219" priority="220" stopIfTrue="1">
      <formula>OR(希望1位=0,希望重複1&gt;1)</formula>
    </cfRule>
  </conditionalFormatting>
  <conditionalFormatting sqref="Q206:T206">
    <cfRule type="expression" dxfId="218" priority="219" stopIfTrue="1">
      <formula>AND(TRIM(P206)&lt;&gt;"",TRIM(Q206)="")</formula>
    </cfRule>
  </conditionalFormatting>
  <conditionalFormatting sqref="P207">
    <cfRule type="expression" dxfId="217" priority="218" stopIfTrue="1">
      <formula>OR(希望1位=0,希望重複1&gt;1)</formula>
    </cfRule>
  </conditionalFormatting>
  <conditionalFormatting sqref="Q207:T207">
    <cfRule type="expression" dxfId="216" priority="217" stopIfTrue="1">
      <formula>AND(TRIM(P207)&lt;&gt;"",TRIM(Q207)="")</formula>
    </cfRule>
  </conditionalFormatting>
  <conditionalFormatting sqref="P208">
    <cfRule type="expression" dxfId="215" priority="216" stopIfTrue="1">
      <formula>OR(希望1位=0,希望重複1&gt;1)</formula>
    </cfRule>
  </conditionalFormatting>
  <conditionalFormatting sqref="Q208:T208">
    <cfRule type="expression" dxfId="214" priority="215" stopIfTrue="1">
      <formula>AND(TRIM(P208)&lt;&gt;"",TRIM(Q208)="")</formula>
    </cfRule>
  </conditionalFormatting>
  <conditionalFormatting sqref="P209">
    <cfRule type="expression" dxfId="213" priority="214" stopIfTrue="1">
      <formula>OR(希望1位=0,希望重複1&gt;1)</formula>
    </cfRule>
  </conditionalFormatting>
  <conditionalFormatting sqref="Q209:T209">
    <cfRule type="expression" dxfId="212" priority="213" stopIfTrue="1">
      <formula>AND(TRIM(P209)&lt;&gt;"",TRIM(Q209)="")</formula>
    </cfRule>
  </conditionalFormatting>
  <conditionalFormatting sqref="P210">
    <cfRule type="expression" dxfId="211" priority="212" stopIfTrue="1">
      <formula>OR(希望1位=0,希望重複1&gt;1)</formula>
    </cfRule>
  </conditionalFormatting>
  <conditionalFormatting sqref="Q210:T210">
    <cfRule type="expression" dxfId="210" priority="211" stopIfTrue="1">
      <formula>AND(TRIM(P210)&lt;&gt;"",TRIM(Q210)="")</formula>
    </cfRule>
  </conditionalFormatting>
  <conditionalFormatting sqref="P211">
    <cfRule type="expression" dxfId="209" priority="210" stopIfTrue="1">
      <formula>OR(希望1位=0,希望重複1&gt;1)</formula>
    </cfRule>
  </conditionalFormatting>
  <conditionalFormatting sqref="Q211:T211">
    <cfRule type="expression" dxfId="208" priority="209" stopIfTrue="1">
      <formula>AND(TRIM(P211)&lt;&gt;"",TRIM(Q211)="")</formula>
    </cfRule>
  </conditionalFormatting>
  <conditionalFormatting sqref="P212">
    <cfRule type="expression" dxfId="207" priority="208" stopIfTrue="1">
      <formula>OR(希望1位=0,希望重複1&gt;1)</formula>
    </cfRule>
  </conditionalFormatting>
  <conditionalFormatting sqref="Q212:T212">
    <cfRule type="expression" dxfId="206" priority="207" stopIfTrue="1">
      <formula>AND(TRIM(P212)&lt;&gt;"",TRIM(Q212)="")</formula>
    </cfRule>
  </conditionalFormatting>
  <conditionalFormatting sqref="P213">
    <cfRule type="expression" dxfId="205" priority="206" stopIfTrue="1">
      <formula>OR(希望1位=0,希望重複1&gt;1)</formula>
    </cfRule>
  </conditionalFormatting>
  <conditionalFormatting sqref="Q213:T213">
    <cfRule type="expression" dxfId="204" priority="205" stopIfTrue="1">
      <formula>AND(TRIM(P213)&lt;&gt;"",TRIM(Q213)="")</formula>
    </cfRule>
  </conditionalFormatting>
  <conditionalFormatting sqref="P214">
    <cfRule type="expression" dxfId="203" priority="204" stopIfTrue="1">
      <formula>OR(希望1位=0,希望重複1&gt;1)</formula>
    </cfRule>
  </conditionalFormatting>
  <conditionalFormatting sqref="Q214:T214">
    <cfRule type="expression" dxfId="202" priority="203" stopIfTrue="1">
      <formula>AND(TRIM(P214)&lt;&gt;"",TRIM(Q214)="")</formula>
    </cfRule>
  </conditionalFormatting>
  <conditionalFormatting sqref="P215">
    <cfRule type="expression" dxfId="201" priority="202" stopIfTrue="1">
      <formula>OR(希望1位=0,希望重複1&gt;1)</formula>
    </cfRule>
  </conditionalFormatting>
  <conditionalFormatting sqref="Q215:T215">
    <cfRule type="expression" dxfId="200" priority="201" stopIfTrue="1">
      <formula>AND(TRIM(P215)&lt;&gt;"",TRIM(Q215)="")</formula>
    </cfRule>
  </conditionalFormatting>
  <conditionalFormatting sqref="P216">
    <cfRule type="expression" dxfId="199" priority="200" stopIfTrue="1">
      <formula>OR(希望1位=0,希望重複1&gt;1)</formula>
    </cfRule>
  </conditionalFormatting>
  <conditionalFormatting sqref="Q216:T216">
    <cfRule type="expression" dxfId="198" priority="199" stopIfTrue="1">
      <formula>AND(TRIM(P216)&lt;&gt;"",TRIM(Q216)="")</formula>
    </cfRule>
  </conditionalFormatting>
  <conditionalFormatting sqref="P217">
    <cfRule type="expression" dxfId="197" priority="198" stopIfTrue="1">
      <formula>OR(希望1位=0,希望重複1&gt;1)</formula>
    </cfRule>
  </conditionalFormatting>
  <conditionalFormatting sqref="Q217:T217">
    <cfRule type="expression" dxfId="196" priority="197" stopIfTrue="1">
      <formula>AND(TRIM(P217)&lt;&gt;"",TRIM(Q217)="")</formula>
    </cfRule>
  </conditionalFormatting>
  <conditionalFormatting sqref="P218">
    <cfRule type="expression" dxfId="195" priority="196" stopIfTrue="1">
      <formula>OR(希望1位=0,希望重複1&gt;1)</formula>
    </cfRule>
  </conditionalFormatting>
  <conditionalFormatting sqref="Q218:T218">
    <cfRule type="expression" dxfId="194" priority="195" stopIfTrue="1">
      <formula>AND(TRIM(P218)&lt;&gt;"",TRIM(Q218)="")</formula>
    </cfRule>
  </conditionalFormatting>
  <conditionalFormatting sqref="P219">
    <cfRule type="expression" dxfId="193" priority="194" stopIfTrue="1">
      <formula>OR(希望1位=0,希望重複1&gt;1)</formula>
    </cfRule>
  </conditionalFormatting>
  <conditionalFormatting sqref="Q219:T219">
    <cfRule type="expression" dxfId="192" priority="193" stopIfTrue="1">
      <formula>AND(TRIM(P219)&lt;&gt;"",TRIM(Q219)="")</formula>
    </cfRule>
  </conditionalFormatting>
  <conditionalFormatting sqref="P220">
    <cfRule type="expression" dxfId="191" priority="192" stopIfTrue="1">
      <formula>OR(希望1位=0,希望重複1&gt;1)</formula>
    </cfRule>
  </conditionalFormatting>
  <conditionalFormatting sqref="Q220:T220">
    <cfRule type="expression" dxfId="190" priority="191" stopIfTrue="1">
      <formula>AND(TRIM(P220)&lt;&gt;"",TRIM(Q220)="")</formula>
    </cfRule>
  </conditionalFormatting>
  <conditionalFormatting sqref="P221">
    <cfRule type="expression" dxfId="189" priority="190" stopIfTrue="1">
      <formula>OR(希望1位=0,希望重複1&gt;1)</formula>
    </cfRule>
  </conditionalFormatting>
  <conditionalFormatting sqref="Q221:T221">
    <cfRule type="expression" dxfId="188" priority="189" stopIfTrue="1">
      <formula>AND(TRIM(P221)&lt;&gt;"",TRIM(Q221)="")</formula>
    </cfRule>
  </conditionalFormatting>
  <conditionalFormatting sqref="P222">
    <cfRule type="expression" dxfId="187" priority="188" stopIfTrue="1">
      <formula>OR(希望1位=0,希望重複1&gt;1)</formula>
    </cfRule>
  </conditionalFormatting>
  <conditionalFormatting sqref="Q222:T222">
    <cfRule type="expression" dxfId="186" priority="187" stopIfTrue="1">
      <formula>AND(TRIM(P222)&lt;&gt;"",TRIM(Q222)="")</formula>
    </cfRule>
  </conditionalFormatting>
  <conditionalFormatting sqref="P223">
    <cfRule type="expression" dxfId="185" priority="186" stopIfTrue="1">
      <formula>OR(希望1位=0,希望重複1&gt;1)</formula>
    </cfRule>
  </conditionalFormatting>
  <conditionalFormatting sqref="Q223:T223">
    <cfRule type="expression" dxfId="184" priority="185" stopIfTrue="1">
      <formula>AND(TRIM(P223)&lt;&gt;"",TRIM(Q223)="")</formula>
    </cfRule>
  </conditionalFormatting>
  <conditionalFormatting sqref="P224">
    <cfRule type="expression" dxfId="183" priority="184" stopIfTrue="1">
      <formula>OR(希望1位=0,希望重複1&gt;1)</formula>
    </cfRule>
  </conditionalFormatting>
  <conditionalFormatting sqref="Q224:T224">
    <cfRule type="expression" dxfId="182" priority="183" stopIfTrue="1">
      <formula>AND(TRIM(P224)&lt;&gt;"",TRIM(Q224)="")</formula>
    </cfRule>
  </conditionalFormatting>
  <conditionalFormatting sqref="P225">
    <cfRule type="expression" dxfId="181" priority="182" stopIfTrue="1">
      <formula>OR(希望1位=0,希望重複1&gt;1)</formula>
    </cfRule>
  </conditionalFormatting>
  <conditionalFormatting sqref="Q225:T225">
    <cfRule type="expression" dxfId="180" priority="181" stopIfTrue="1">
      <formula>AND(TRIM(P225)&lt;&gt;"",TRIM(Q225)="")</formula>
    </cfRule>
  </conditionalFormatting>
  <conditionalFormatting sqref="P226">
    <cfRule type="expression" dxfId="179" priority="180" stopIfTrue="1">
      <formula>OR(希望1位=0,希望重複1&gt;1)</formula>
    </cfRule>
  </conditionalFormatting>
  <conditionalFormatting sqref="Q226:T226">
    <cfRule type="expression" dxfId="178" priority="179" stopIfTrue="1">
      <formula>AND(TRIM(P226)&lt;&gt;"",TRIM(Q226)="")</formula>
    </cfRule>
  </conditionalFormatting>
  <conditionalFormatting sqref="P227">
    <cfRule type="expression" dxfId="177" priority="178" stopIfTrue="1">
      <formula>OR(希望1位=0,希望重複1&gt;1)</formula>
    </cfRule>
  </conditionalFormatting>
  <conditionalFormatting sqref="Q227:T227">
    <cfRule type="expression" dxfId="176" priority="177" stopIfTrue="1">
      <formula>AND(TRIM(P227)&lt;&gt;"",TRIM(Q227)="")</formula>
    </cfRule>
  </conditionalFormatting>
  <conditionalFormatting sqref="P228">
    <cfRule type="expression" dxfId="175" priority="176" stopIfTrue="1">
      <formula>OR(希望1位=0,希望重複1&gt;1)</formula>
    </cfRule>
  </conditionalFormatting>
  <conditionalFormatting sqref="Q228:T228">
    <cfRule type="expression" dxfId="174" priority="175" stopIfTrue="1">
      <formula>AND(TRIM(P228)&lt;&gt;"",TRIM(Q228)="")</formula>
    </cfRule>
  </conditionalFormatting>
  <conditionalFormatting sqref="P229">
    <cfRule type="expression" dxfId="173" priority="174" stopIfTrue="1">
      <formula>OR(希望1位=0,希望重複1&gt;1)</formula>
    </cfRule>
  </conditionalFormatting>
  <conditionalFormatting sqref="Q229:T229">
    <cfRule type="expression" dxfId="172" priority="173" stopIfTrue="1">
      <formula>AND(TRIM(P229)&lt;&gt;"",TRIM(Q229)="")</formula>
    </cfRule>
  </conditionalFormatting>
  <conditionalFormatting sqref="P230">
    <cfRule type="expression" dxfId="171" priority="172" stopIfTrue="1">
      <formula>OR(希望1位=0,希望重複1&gt;1)</formula>
    </cfRule>
  </conditionalFormatting>
  <conditionalFormatting sqref="Q230:T230">
    <cfRule type="expression" dxfId="170" priority="171" stopIfTrue="1">
      <formula>AND(TRIM(P230)&lt;&gt;"",TRIM(Q230)="")</formula>
    </cfRule>
  </conditionalFormatting>
  <conditionalFormatting sqref="P231">
    <cfRule type="expression" dxfId="169" priority="170" stopIfTrue="1">
      <formula>OR(希望1位=0,希望重複1&gt;1)</formula>
    </cfRule>
  </conditionalFormatting>
  <conditionalFormatting sqref="Q231:T231">
    <cfRule type="expression" dxfId="168" priority="169" stopIfTrue="1">
      <formula>AND(TRIM(P231)&lt;&gt;"",TRIM(Q231)="")</formula>
    </cfRule>
  </conditionalFormatting>
  <conditionalFormatting sqref="P232">
    <cfRule type="expression" dxfId="167" priority="168" stopIfTrue="1">
      <formula>OR(希望1位=0,希望重複1&gt;1)</formula>
    </cfRule>
  </conditionalFormatting>
  <conditionalFormatting sqref="Q232:T232">
    <cfRule type="expression" dxfId="166" priority="167" stopIfTrue="1">
      <formula>AND(TRIM(P232)&lt;&gt;"",TRIM(Q232)="")</formula>
    </cfRule>
  </conditionalFormatting>
  <conditionalFormatting sqref="P233">
    <cfRule type="expression" dxfId="165" priority="166" stopIfTrue="1">
      <formula>OR(希望1位=0,希望重複1&gt;1)</formula>
    </cfRule>
  </conditionalFormatting>
  <conditionalFormatting sqref="Q233:T233">
    <cfRule type="expression" dxfId="164" priority="165" stopIfTrue="1">
      <formula>AND(TRIM(P233)&lt;&gt;"",TRIM(Q233)="")</formula>
    </cfRule>
  </conditionalFormatting>
  <conditionalFormatting sqref="P234">
    <cfRule type="expression" dxfId="163" priority="164" stopIfTrue="1">
      <formula>OR(希望1位=0,希望重複1&gt;1)</formula>
    </cfRule>
  </conditionalFormatting>
  <conditionalFormatting sqref="Q234:T234">
    <cfRule type="expression" dxfId="162" priority="163" stopIfTrue="1">
      <formula>AND(TRIM(P234)&lt;&gt;"",TRIM(Q234)="")</formula>
    </cfRule>
  </conditionalFormatting>
  <conditionalFormatting sqref="P235">
    <cfRule type="expression" dxfId="161" priority="162" stopIfTrue="1">
      <formula>OR(希望1位=0,希望重複1&gt;1)</formula>
    </cfRule>
  </conditionalFormatting>
  <conditionalFormatting sqref="Q235:T235">
    <cfRule type="expression" dxfId="160" priority="161" stopIfTrue="1">
      <formula>AND(TRIM(P235)&lt;&gt;"",TRIM(Q235)="")</formula>
    </cfRule>
  </conditionalFormatting>
  <conditionalFormatting sqref="P236">
    <cfRule type="expression" dxfId="159" priority="160" stopIfTrue="1">
      <formula>OR(希望1位=0,希望重複1&gt;1)</formula>
    </cfRule>
  </conditionalFormatting>
  <conditionalFormatting sqref="Q236:T236">
    <cfRule type="expression" dxfId="158" priority="159" stopIfTrue="1">
      <formula>AND(TRIM(P236)&lt;&gt;"",TRIM(Q236)="")</formula>
    </cfRule>
  </conditionalFormatting>
  <conditionalFormatting sqref="P237">
    <cfRule type="expression" dxfId="157" priority="158" stopIfTrue="1">
      <formula>OR(希望1位=0,希望重複1&gt;1)</formula>
    </cfRule>
  </conditionalFormatting>
  <conditionalFormatting sqref="Q237:T237">
    <cfRule type="expression" dxfId="156" priority="157" stopIfTrue="1">
      <formula>AND(TRIM(P237)&lt;&gt;"",TRIM(Q237)="")</formula>
    </cfRule>
  </conditionalFormatting>
  <conditionalFormatting sqref="P238">
    <cfRule type="expression" dxfId="155" priority="156" stopIfTrue="1">
      <formula>OR(希望1位=0,希望重複1&gt;1)</formula>
    </cfRule>
  </conditionalFormatting>
  <conditionalFormatting sqref="Q238:T238">
    <cfRule type="expression" dxfId="154" priority="155" stopIfTrue="1">
      <formula>AND(TRIM(P238)&lt;&gt;"",TRIM(Q238)="")</formula>
    </cfRule>
  </conditionalFormatting>
  <conditionalFormatting sqref="P239">
    <cfRule type="expression" dxfId="153" priority="154" stopIfTrue="1">
      <formula>OR(希望1位=0,希望重複1&gt;1)</formula>
    </cfRule>
  </conditionalFormatting>
  <conditionalFormatting sqref="Q239:T239">
    <cfRule type="expression" dxfId="152" priority="153" stopIfTrue="1">
      <formula>AND(TRIM(P239)&lt;&gt;"",TRIM(Q239)="")</formula>
    </cfRule>
  </conditionalFormatting>
  <conditionalFormatting sqref="P240">
    <cfRule type="expression" dxfId="151" priority="152" stopIfTrue="1">
      <formula>OR(希望1位=0,希望重複1&gt;1)</formula>
    </cfRule>
  </conditionalFormatting>
  <conditionalFormatting sqref="Q240:T240">
    <cfRule type="expression" dxfId="150" priority="151" stopIfTrue="1">
      <formula>AND(TRIM(P240)&lt;&gt;"",TRIM(Q240)="")</formula>
    </cfRule>
  </conditionalFormatting>
  <conditionalFormatting sqref="P241">
    <cfRule type="expression" dxfId="149" priority="150" stopIfTrue="1">
      <formula>OR(希望1位=0,希望重複1&gt;1)</formula>
    </cfRule>
  </conditionalFormatting>
  <conditionalFormatting sqref="Q241:T241">
    <cfRule type="expression" dxfId="148" priority="149" stopIfTrue="1">
      <formula>AND(TRIM(P241)&lt;&gt;"",TRIM(Q241)="")</formula>
    </cfRule>
  </conditionalFormatting>
  <conditionalFormatting sqref="P242">
    <cfRule type="expression" dxfId="147" priority="148" stopIfTrue="1">
      <formula>OR(希望1位=0,希望重複1&gt;1)</formula>
    </cfRule>
  </conditionalFormatting>
  <conditionalFormatting sqref="Q242:T242">
    <cfRule type="expression" dxfId="146" priority="147" stopIfTrue="1">
      <formula>AND(TRIM(P242)&lt;&gt;"",TRIM(Q242)="")</formula>
    </cfRule>
  </conditionalFormatting>
  <conditionalFormatting sqref="P243">
    <cfRule type="expression" dxfId="145" priority="146" stopIfTrue="1">
      <formula>OR(希望1位=0,希望重複1&gt;1)</formula>
    </cfRule>
  </conditionalFormatting>
  <conditionalFormatting sqref="Q243:T243">
    <cfRule type="expression" dxfId="144" priority="145" stopIfTrue="1">
      <formula>AND(TRIM(P243)&lt;&gt;"",TRIM(Q243)="")</formula>
    </cfRule>
  </conditionalFormatting>
  <conditionalFormatting sqref="P244">
    <cfRule type="expression" dxfId="143" priority="144" stopIfTrue="1">
      <formula>OR(希望1位=0,希望重複1&gt;1)</formula>
    </cfRule>
  </conditionalFormatting>
  <conditionalFormatting sqref="Q244:T244">
    <cfRule type="expression" dxfId="142" priority="143" stopIfTrue="1">
      <formula>AND(TRIM(P244)&lt;&gt;"",TRIM(Q244)="")</formula>
    </cfRule>
  </conditionalFormatting>
  <conditionalFormatting sqref="P245">
    <cfRule type="expression" dxfId="141" priority="142" stopIfTrue="1">
      <formula>OR(希望1位=0,希望重複1&gt;1)</formula>
    </cfRule>
  </conditionalFormatting>
  <conditionalFormatting sqref="Q245:T245">
    <cfRule type="expression" dxfId="140" priority="141" stopIfTrue="1">
      <formula>AND(TRIM(P245)&lt;&gt;"",TRIM(Q245)="")</formula>
    </cfRule>
  </conditionalFormatting>
  <conditionalFormatting sqref="P246">
    <cfRule type="expression" dxfId="139" priority="140" stopIfTrue="1">
      <formula>OR(希望1位=0,希望重複1&gt;1)</formula>
    </cfRule>
  </conditionalFormatting>
  <conditionalFormatting sqref="Q246:T246">
    <cfRule type="expression" dxfId="138" priority="139" stopIfTrue="1">
      <formula>AND(TRIM(P246)&lt;&gt;"",TRIM(Q246)="")</formula>
    </cfRule>
  </conditionalFormatting>
  <conditionalFormatting sqref="P247">
    <cfRule type="expression" dxfId="137" priority="138" stopIfTrue="1">
      <formula>OR(希望1位=0,希望重複1&gt;1)</formula>
    </cfRule>
  </conditionalFormatting>
  <conditionalFormatting sqref="Q247:T247">
    <cfRule type="expression" dxfId="136" priority="137" stopIfTrue="1">
      <formula>AND(TRIM(P247)&lt;&gt;"",TRIM(Q247)="")</formula>
    </cfRule>
  </conditionalFormatting>
  <conditionalFormatting sqref="P248">
    <cfRule type="expression" dxfId="135" priority="136" stopIfTrue="1">
      <formula>OR(希望1位=0,希望重複1&gt;1)</formula>
    </cfRule>
  </conditionalFormatting>
  <conditionalFormatting sqref="Q248:T248">
    <cfRule type="expression" dxfId="134" priority="135" stopIfTrue="1">
      <formula>AND(TRIM(P248)&lt;&gt;"",TRIM(Q248)="")</formula>
    </cfRule>
  </conditionalFormatting>
  <conditionalFormatting sqref="P249">
    <cfRule type="expression" dxfId="133" priority="134" stopIfTrue="1">
      <formula>OR(希望1位=0,希望重複1&gt;1)</formula>
    </cfRule>
  </conditionalFormatting>
  <conditionalFormatting sqref="Q249:T249">
    <cfRule type="expression" dxfId="132" priority="133" stopIfTrue="1">
      <formula>AND(TRIM(P249)&lt;&gt;"",TRIM(Q249)="")</formula>
    </cfRule>
  </conditionalFormatting>
  <conditionalFormatting sqref="P250">
    <cfRule type="expression" dxfId="131" priority="132" stopIfTrue="1">
      <formula>OR(希望1位=0,希望重複1&gt;1)</formula>
    </cfRule>
  </conditionalFormatting>
  <conditionalFormatting sqref="Q250:T250">
    <cfRule type="expression" dxfId="130" priority="131" stopIfTrue="1">
      <formula>AND(TRIM(P250)&lt;&gt;"",TRIM(Q250)="")</formula>
    </cfRule>
  </conditionalFormatting>
  <conditionalFormatting sqref="P251">
    <cfRule type="expression" dxfId="129" priority="130" stopIfTrue="1">
      <formula>OR(希望1位=0,希望重複1&gt;1)</formula>
    </cfRule>
  </conditionalFormatting>
  <conditionalFormatting sqref="Q251:T251">
    <cfRule type="expression" dxfId="128" priority="129" stopIfTrue="1">
      <formula>AND(TRIM(P251)&lt;&gt;"",TRIM(Q251)="")</formula>
    </cfRule>
  </conditionalFormatting>
  <conditionalFormatting sqref="P252">
    <cfRule type="expression" dxfId="127" priority="128" stopIfTrue="1">
      <formula>OR(希望1位=0,希望重複1&gt;1)</formula>
    </cfRule>
  </conditionalFormatting>
  <conditionalFormatting sqref="Q252:T252">
    <cfRule type="expression" dxfId="126" priority="127" stopIfTrue="1">
      <formula>AND(TRIM(P252)&lt;&gt;"",TRIM(Q252)="")</formula>
    </cfRule>
  </conditionalFormatting>
  <conditionalFormatting sqref="P253">
    <cfRule type="expression" dxfId="125" priority="126" stopIfTrue="1">
      <formula>OR(希望1位=0,希望重複1&gt;1)</formula>
    </cfRule>
  </conditionalFormatting>
  <conditionalFormatting sqref="Q253:T253">
    <cfRule type="expression" dxfId="124" priority="125" stopIfTrue="1">
      <formula>AND(TRIM(P253)&lt;&gt;"",TRIM(Q253)="")</formula>
    </cfRule>
  </conditionalFormatting>
  <conditionalFormatting sqref="P254">
    <cfRule type="expression" dxfId="123" priority="124" stopIfTrue="1">
      <formula>OR(希望1位=0,希望重複1&gt;1)</formula>
    </cfRule>
  </conditionalFormatting>
  <conditionalFormatting sqref="Q254:T254">
    <cfRule type="expression" dxfId="122" priority="123" stopIfTrue="1">
      <formula>AND(TRIM(P254)&lt;&gt;"",TRIM(Q254)="")</formula>
    </cfRule>
  </conditionalFormatting>
  <conditionalFormatting sqref="P255">
    <cfRule type="expression" dxfId="121" priority="122" stopIfTrue="1">
      <formula>OR(希望1位=0,希望重複1&gt;1)</formula>
    </cfRule>
  </conditionalFormatting>
  <conditionalFormatting sqref="Q255:T255">
    <cfRule type="expression" dxfId="120" priority="121" stopIfTrue="1">
      <formula>AND(TRIM(P255)&lt;&gt;"",TRIM(Q255)="")</formula>
    </cfRule>
  </conditionalFormatting>
  <conditionalFormatting sqref="P256">
    <cfRule type="expression" dxfId="119" priority="120" stopIfTrue="1">
      <formula>OR(希望1位=0,希望重複1&gt;1)</formula>
    </cfRule>
  </conditionalFormatting>
  <conditionalFormatting sqref="Q256:T256">
    <cfRule type="expression" dxfId="118" priority="119" stopIfTrue="1">
      <formula>AND(TRIM(P256)&lt;&gt;"",TRIM(Q256)="")</formula>
    </cfRule>
  </conditionalFormatting>
  <conditionalFormatting sqref="P257">
    <cfRule type="expression" dxfId="117" priority="118" stopIfTrue="1">
      <formula>OR(希望1位=0,希望重複1&gt;1)</formula>
    </cfRule>
  </conditionalFormatting>
  <conditionalFormatting sqref="Q257:T257">
    <cfRule type="expression" dxfId="116" priority="117" stopIfTrue="1">
      <formula>AND(TRIM(P257)&lt;&gt;"",TRIM(Q257)="")</formula>
    </cfRule>
  </conditionalFormatting>
  <conditionalFormatting sqref="P258">
    <cfRule type="expression" dxfId="115" priority="116" stopIfTrue="1">
      <formula>OR(希望1位=0,希望重複1&gt;1)</formula>
    </cfRule>
  </conditionalFormatting>
  <conditionalFormatting sqref="Q258:T258">
    <cfRule type="expression" dxfId="114" priority="115" stopIfTrue="1">
      <formula>AND(TRIM(P258)&lt;&gt;"",TRIM(Q258)="")</formula>
    </cfRule>
  </conditionalFormatting>
  <conditionalFormatting sqref="P259">
    <cfRule type="expression" dxfId="113" priority="114" stopIfTrue="1">
      <formula>OR(希望1位=0,希望重複1&gt;1)</formula>
    </cfRule>
  </conditionalFormatting>
  <conditionalFormatting sqref="Q259:T259">
    <cfRule type="expression" dxfId="112" priority="113" stopIfTrue="1">
      <formula>AND(TRIM(P259)&lt;&gt;"",TRIM(Q259)="")</formula>
    </cfRule>
  </conditionalFormatting>
  <conditionalFormatting sqref="P260">
    <cfRule type="expression" dxfId="111" priority="112" stopIfTrue="1">
      <formula>OR(希望1位=0,希望重複1&gt;1)</formula>
    </cfRule>
  </conditionalFormatting>
  <conditionalFormatting sqref="Q260:T260">
    <cfRule type="expression" dxfId="110" priority="111" stopIfTrue="1">
      <formula>AND(TRIM(P260)&lt;&gt;"",TRIM(Q260)="")</formula>
    </cfRule>
  </conditionalFormatting>
  <conditionalFormatting sqref="P261">
    <cfRule type="expression" dxfId="109" priority="110" stopIfTrue="1">
      <formula>OR(希望1位=0,希望重複1&gt;1)</formula>
    </cfRule>
  </conditionalFormatting>
  <conditionalFormatting sqref="Q261:T261">
    <cfRule type="expression" dxfId="108" priority="109" stopIfTrue="1">
      <formula>AND(TRIM(P261)&lt;&gt;"",TRIM(Q261)="")</formula>
    </cfRule>
  </conditionalFormatting>
  <conditionalFormatting sqref="P262">
    <cfRule type="expression" dxfId="107" priority="108" stopIfTrue="1">
      <formula>OR(希望1位=0,希望重複1&gt;1)</formula>
    </cfRule>
  </conditionalFormatting>
  <conditionalFormatting sqref="Q262:T262">
    <cfRule type="expression" dxfId="106" priority="107" stopIfTrue="1">
      <formula>AND(TRIM(P262)&lt;&gt;"",TRIM(Q262)="")</formula>
    </cfRule>
  </conditionalFormatting>
  <conditionalFormatting sqref="P263">
    <cfRule type="expression" dxfId="105" priority="106" stopIfTrue="1">
      <formula>OR(希望1位=0,希望重複1&gt;1)</formula>
    </cfRule>
  </conditionalFormatting>
  <conditionalFormatting sqref="Q263:T263">
    <cfRule type="expression" dxfId="104" priority="105" stopIfTrue="1">
      <formula>AND(TRIM(P263)&lt;&gt;"",TRIM(Q263)="")</formula>
    </cfRule>
  </conditionalFormatting>
  <conditionalFormatting sqref="P264">
    <cfRule type="expression" dxfId="103" priority="104" stopIfTrue="1">
      <formula>OR(希望1位=0,希望重複1&gt;1)</formula>
    </cfRule>
  </conditionalFormatting>
  <conditionalFormatting sqref="Q264:T264">
    <cfRule type="expression" dxfId="102" priority="103" stopIfTrue="1">
      <formula>AND(TRIM(P264)&lt;&gt;"",TRIM(Q264)="")</formula>
    </cfRule>
  </conditionalFormatting>
  <conditionalFormatting sqref="P265">
    <cfRule type="expression" dxfId="101" priority="102" stopIfTrue="1">
      <formula>OR(希望1位=0,希望重複1&gt;1)</formula>
    </cfRule>
  </conditionalFormatting>
  <conditionalFormatting sqref="Q265:T265">
    <cfRule type="expression" dxfId="100" priority="101" stopIfTrue="1">
      <formula>AND(TRIM(P265)&lt;&gt;"",TRIM(Q265)="")</formula>
    </cfRule>
  </conditionalFormatting>
  <conditionalFormatting sqref="P271">
    <cfRule type="expression" dxfId="99" priority="100" stopIfTrue="1">
      <formula>OR(希望1位=0,希望重複2&gt;1)</formula>
    </cfRule>
  </conditionalFormatting>
  <conditionalFormatting sqref="Q271:T271">
    <cfRule type="expression" dxfId="98" priority="99" stopIfTrue="1">
      <formula>AND(TRIM(P271)&lt;&gt;"",TRIM(Q271)="")</formula>
    </cfRule>
  </conditionalFormatting>
  <conditionalFormatting sqref="P272">
    <cfRule type="expression" dxfId="97" priority="98" stopIfTrue="1">
      <formula>OR(希望1位=0,希望重複2&gt;1)</formula>
    </cfRule>
  </conditionalFormatting>
  <conditionalFormatting sqref="Q272:T272">
    <cfRule type="expression" dxfId="96" priority="97" stopIfTrue="1">
      <formula>AND(TRIM(P272)&lt;&gt;"",TRIM(Q272)="")</formula>
    </cfRule>
  </conditionalFormatting>
  <conditionalFormatting sqref="P273">
    <cfRule type="expression" dxfId="95" priority="96" stopIfTrue="1">
      <formula>OR(希望1位=0,希望重複2&gt;1)</formula>
    </cfRule>
  </conditionalFormatting>
  <conditionalFormatting sqref="Q273:T273">
    <cfRule type="expression" dxfId="94" priority="95" stopIfTrue="1">
      <formula>AND(TRIM(P273)&lt;&gt;"",TRIM(Q273)="")</formula>
    </cfRule>
  </conditionalFormatting>
  <conditionalFormatting sqref="P279">
    <cfRule type="expression" dxfId="93" priority="94" stopIfTrue="1">
      <formula>OR(希望1位=0,希望重複3&gt;1)</formula>
    </cfRule>
  </conditionalFormatting>
  <conditionalFormatting sqref="Q279:T279">
    <cfRule type="expression" dxfId="92" priority="93" stopIfTrue="1">
      <formula>AND(TRIM(P279)&lt;&gt;"",TRIM(Q279)="")</formula>
    </cfRule>
  </conditionalFormatting>
  <conditionalFormatting sqref="P280">
    <cfRule type="expression" dxfId="91" priority="92" stopIfTrue="1">
      <formula>OR(希望1位=0,希望重複3&gt;1)</formula>
    </cfRule>
  </conditionalFormatting>
  <conditionalFormatting sqref="Q280:T280">
    <cfRule type="expression" dxfId="90" priority="91" stopIfTrue="1">
      <formula>AND(TRIM(P280)&lt;&gt;"",TRIM(Q280)="")</formula>
    </cfRule>
  </conditionalFormatting>
  <conditionalFormatting sqref="P281">
    <cfRule type="expression" dxfId="89" priority="90" stopIfTrue="1">
      <formula>OR(希望1位=0,希望重複3&gt;1)</formula>
    </cfRule>
  </conditionalFormatting>
  <conditionalFormatting sqref="Q281:T281">
    <cfRule type="expression" dxfId="88" priority="89" stopIfTrue="1">
      <formula>AND(TRIM(P281)&lt;&gt;"",TRIM(Q281)="")</formula>
    </cfRule>
  </conditionalFormatting>
  <conditionalFormatting sqref="P282">
    <cfRule type="expression" dxfId="87" priority="88" stopIfTrue="1">
      <formula>OR(希望1位=0,希望重複3&gt;1)</formula>
    </cfRule>
  </conditionalFormatting>
  <conditionalFormatting sqref="Q282:T282">
    <cfRule type="expression" dxfId="86" priority="87" stopIfTrue="1">
      <formula>AND(TRIM(P282)&lt;&gt;"",TRIM(Q282)="")</formula>
    </cfRule>
  </conditionalFormatting>
  <conditionalFormatting sqref="P283">
    <cfRule type="expression" dxfId="85" priority="86" stopIfTrue="1">
      <formula>OR(希望1位=0,希望重複3&gt;1)</formula>
    </cfRule>
  </conditionalFormatting>
  <conditionalFormatting sqref="Q283:T283">
    <cfRule type="expression" dxfId="84" priority="85" stopIfTrue="1">
      <formula>AND(TRIM(P283)&lt;&gt;"",TRIM(Q283)="")</formula>
    </cfRule>
  </conditionalFormatting>
  <conditionalFormatting sqref="P284">
    <cfRule type="expression" dxfId="83" priority="84" stopIfTrue="1">
      <formula>OR(希望1位=0,希望重複3&gt;1)</formula>
    </cfRule>
  </conditionalFormatting>
  <conditionalFormatting sqref="Q284:T284">
    <cfRule type="expression" dxfId="82" priority="83" stopIfTrue="1">
      <formula>AND(TRIM(P284)&lt;&gt;"",TRIM(Q284)="")</formula>
    </cfRule>
  </conditionalFormatting>
  <conditionalFormatting sqref="P285">
    <cfRule type="expression" dxfId="81" priority="82" stopIfTrue="1">
      <formula>OR(希望1位=0,希望重複3&gt;1)</formula>
    </cfRule>
  </conditionalFormatting>
  <conditionalFormatting sqref="Q285:T285">
    <cfRule type="expression" dxfId="80" priority="81" stopIfTrue="1">
      <formula>AND(TRIM(P285)&lt;&gt;"",TRIM(Q285)="")</formula>
    </cfRule>
  </conditionalFormatting>
  <conditionalFormatting sqref="P286">
    <cfRule type="expression" dxfId="79" priority="80" stopIfTrue="1">
      <formula>OR(希望1位=0,希望重複3&gt;1)</formula>
    </cfRule>
  </conditionalFormatting>
  <conditionalFormatting sqref="Q286:T286">
    <cfRule type="expression" dxfId="78" priority="79" stopIfTrue="1">
      <formula>AND(TRIM(P286)&lt;&gt;"",TRIM(Q286)="")</formula>
    </cfRule>
  </conditionalFormatting>
  <conditionalFormatting sqref="P287">
    <cfRule type="expression" dxfId="77" priority="78" stopIfTrue="1">
      <formula>OR(希望1位=0,希望重複3&gt;1)</formula>
    </cfRule>
  </conditionalFormatting>
  <conditionalFormatting sqref="Q287:T287">
    <cfRule type="expression" dxfId="76" priority="77" stopIfTrue="1">
      <formula>AND(TRIM(P287)&lt;&gt;"",TRIM(Q287)="")</formula>
    </cfRule>
  </conditionalFormatting>
  <conditionalFormatting sqref="P288">
    <cfRule type="expression" dxfId="75" priority="76" stopIfTrue="1">
      <formula>OR(希望1位=0,希望重複3&gt;1)</formula>
    </cfRule>
  </conditionalFormatting>
  <conditionalFormatting sqref="Q288:T288">
    <cfRule type="expression" dxfId="74" priority="75" stopIfTrue="1">
      <formula>AND(TRIM(P288)&lt;&gt;"",TRIM(Q288)="")</formula>
    </cfRule>
  </conditionalFormatting>
  <conditionalFormatting sqref="P289">
    <cfRule type="expression" dxfId="73" priority="74" stopIfTrue="1">
      <formula>OR(希望1位=0,希望重複3&gt;1)</formula>
    </cfRule>
  </conditionalFormatting>
  <conditionalFormatting sqref="Q289:T289">
    <cfRule type="expression" dxfId="72" priority="73" stopIfTrue="1">
      <formula>AND(TRIM(P289)&lt;&gt;"",TRIM(Q289)="")</formula>
    </cfRule>
  </conditionalFormatting>
  <conditionalFormatting sqref="P290">
    <cfRule type="expression" dxfId="71" priority="72" stopIfTrue="1">
      <formula>OR(希望1位=0,希望重複3&gt;1)</formula>
    </cfRule>
  </conditionalFormatting>
  <conditionalFormatting sqref="Q290:T290">
    <cfRule type="expression" dxfId="70" priority="71" stopIfTrue="1">
      <formula>AND(TRIM(P290)&lt;&gt;"",TRIM(Q290)="")</formula>
    </cfRule>
  </conditionalFormatting>
  <conditionalFormatting sqref="P291">
    <cfRule type="expression" dxfId="69" priority="70" stopIfTrue="1">
      <formula>OR(希望1位=0,希望重複3&gt;1)</formula>
    </cfRule>
  </conditionalFormatting>
  <conditionalFormatting sqref="Q291:T291">
    <cfRule type="expression" dxfId="68" priority="69" stopIfTrue="1">
      <formula>AND(TRIM(P291)&lt;&gt;"",TRIM(Q291)="")</formula>
    </cfRule>
  </conditionalFormatting>
  <conditionalFormatting sqref="P292">
    <cfRule type="expression" dxfId="67" priority="68" stopIfTrue="1">
      <formula>OR(希望1位=0,希望重複3&gt;1)</formula>
    </cfRule>
  </conditionalFormatting>
  <conditionalFormatting sqref="Q292:T292">
    <cfRule type="expression" dxfId="66" priority="67" stopIfTrue="1">
      <formula>AND(TRIM(P292)&lt;&gt;"",TRIM(Q292)="")</formula>
    </cfRule>
  </conditionalFormatting>
  <conditionalFormatting sqref="P293">
    <cfRule type="expression" dxfId="65" priority="66" stopIfTrue="1">
      <formula>OR(希望1位=0,希望重複3&gt;1)</formula>
    </cfRule>
  </conditionalFormatting>
  <conditionalFormatting sqref="Q293:T293">
    <cfRule type="expression" dxfId="64" priority="65" stopIfTrue="1">
      <formula>AND(TRIM(P293)&lt;&gt;"",TRIM(Q293)="")</formula>
    </cfRule>
  </conditionalFormatting>
  <conditionalFormatting sqref="P294">
    <cfRule type="expression" dxfId="63" priority="64" stopIfTrue="1">
      <formula>OR(希望1位=0,希望重複3&gt;1)</formula>
    </cfRule>
  </conditionalFormatting>
  <conditionalFormatting sqref="Q294:T294">
    <cfRule type="expression" dxfId="62" priority="63" stopIfTrue="1">
      <formula>AND(TRIM(P294)&lt;&gt;"",TRIM(Q294)="")</formula>
    </cfRule>
  </conditionalFormatting>
  <conditionalFormatting sqref="P295">
    <cfRule type="expression" dxfId="61" priority="62" stopIfTrue="1">
      <formula>OR(希望1位=0,希望重複3&gt;1)</formula>
    </cfRule>
  </conditionalFormatting>
  <conditionalFormatting sqref="Q295:T295">
    <cfRule type="expression" dxfId="60" priority="61" stopIfTrue="1">
      <formula>AND(TRIM(P295)&lt;&gt;"",TRIM(Q295)="")</formula>
    </cfRule>
  </conditionalFormatting>
  <conditionalFormatting sqref="P296">
    <cfRule type="expression" dxfId="59" priority="60" stopIfTrue="1">
      <formula>OR(希望1位=0,希望重複3&gt;1)</formula>
    </cfRule>
  </conditionalFormatting>
  <conditionalFormatting sqref="Q296:T296">
    <cfRule type="expression" dxfId="58" priority="59" stopIfTrue="1">
      <formula>AND(TRIM(P296)&lt;&gt;"",TRIM(Q296)="")</formula>
    </cfRule>
  </conditionalFormatting>
  <conditionalFormatting sqref="P297">
    <cfRule type="expression" dxfId="57" priority="58" stopIfTrue="1">
      <formula>OR(希望1位=0,希望重複3&gt;1)</formula>
    </cfRule>
  </conditionalFormatting>
  <conditionalFormatting sqref="Q297:T297">
    <cfRule type="expression" dxfId="56" priority="57" stopIfTrue="1">
      <formula>AND(TRIM(P297)&lt;&gt;"",TRIM(Q297)="")</formula>
    </cfRule>
  </conditionalFormatting>
  <conditionalFormatting sqref="P298">
    <cfRule type="expression" dxfId="55" priority="56" stopIfTrue="1">
      <formula>OR(希望1位=0,希望重複3&gt;1)</formula>
    </cfRule>
  </conditionalFormatting>
  <conditionalFormatting sqref="Q298:T298">
    <cfRule type="expression" dxfId="54" priority="55" stopIfTrue="1">
      <formula>AND(TRIM(P298)&lt;&gt;"",TRIM(Q298)="")</formula>
    </cfRule>
  </conditionalFormatting>
  <conditionalFormatting sqref="P299">
    <cfRule type="expression" dxfId="53" priority="54" stopIfTrue="1">
      <formula>OR(希望1位=0,希望重複3&gt;1)</formula>
    </cfRule>
  </conditionalFormatting>
  <conditionalFormatting sqref="Q299:T299">
    <cfRule type="expression" dxfId="52" priority="53" stopIfTrue="1">
      <formula>AND(TRIM(P299)&lt;&gt;"",TRIM(Q299)="")</formula>
    </cfRule>
  </conditionalFormatting>
  <conditionalFormatting sqref="P300">
    <cfRule type="expression" dxfId="51" priority="52" stopIfTrue="1">
      <formula>OR(希望1位=0,希望重複3&gt;1)</formula>
    </cfRule>
  </conditionalFormatting>
  <conditionalFormatting sqref="Q300:T300">
    <cfRule type="expression" dxfId="50" priority="51" stopIfTrue="1">
      <formula>AND(TRIM(P300)&lt;&gt;"",TRIM(Q300)="")</formula>
    </cfRule>
  </conditionalFormatting>
  <conditionalFormatting sqref="P301">
    <cfRule type="expression" dxfId="49" priority="50" stopIfTrue="1">
      <formula>OR(希望1位=0,希望重複3&gt;1)</formula>
    </cfRule>
  </conditionalFormatting>
  <conditionalFormatting sqref="Q301:T301">
    <cfRule type="expression" dxfId="48" priority="49" stopIfTrue="1">
      <formula>AND(TRIM(P301)&lt;&gt;"",TRIM(Q301)="")</formula>
    </cfRule>
  </conditionalFormatting>
  <conditionalFormatting sqref="P302">
    <cfRule type="expression" dxfId="47" priority="48" stopIfTrue="1">
      <formula>OR(希望1位=0,希望重複3&gt;1)</formula>
    </cfRule>
  </conditionalFormatting>
  <conditionalFormatting sqref="Q302:T302">
    <cfRule type="expression" dxfId="46" priority="47" stopIfTrue="1">
      <formula>AND(TRIM(P302)&lt;&gt;"",TRIM(Q302)="")</formula>
    </cfRule>
  </conditionalFormatting>
  <conditionalFormatting sqref="P303">
    <cfRule type="expression" dxfId="45" priority="46" stopIfTrue="1">
      <formula>OR(希望1位=0,希望重複3&gt;1)</formula>
    </cfRule>
  </conditionalFormatting>
  <conditionalFormatting sqref="Q303:T303">
    <cfRule type="expression" dxfId="44" priority="45" stopIfTrue="1">
      <formula>AND(TRIM(P303)&lt;&gt;"",TRIM(Q303)="")</formula>
    </cfRule>
  </conditionalFormatting>
  <conditionalFormatting sqref="P304">
    <cfRule type="expression" dxfId="43" priority="44" stopIfTrue="1">
      <formula>OR(希望1位=0,希望重複3&gt;1)</formula>
    </cfRule>
  </conditionalFormatting>
  <conditionalFormatting sqref="Q304:T304">
    <cfRule type="expression" dxfId="42" priority="43" stopIfTrue="1">
      <formula>AND(TRIM(P304)&lt;&gt;"",TRIM(Q304)="")</formula>
    </cfRule>
  </conditionalFormatting>
  <conditionalFormatting sqref="P305">
    <cfRule type="expression" dxfId="41" priority="42" stopIfTrue="1">
      <formula>OR(希望1位=0,希望重複3&gt;1)</formula>
    </cfRule>
  </conditionalFormatting>
  <conditionalFormatting sqref="Q305:T305">
    <cfRule type="expression" dxfId="40" priority="41" stopIfTrue="1">
      <formula>AND(TRIM(P305)&lt;&gt;"",TRIM(Q305)="")</formula>
    </cfRule>
  </conditionalFormatting>
  <conditionalFormatting sqref="P306">
    <cfRule type="expression" dxfId="39" priority="40" stopIfTrue="1">
      <formula>OR(希望1位=0,希望重複3&gt;1)</formula>
    </cfRule>
  </conditionalFormatting>
  <conditionalFormatting sqref="Q306:T306">
    <cfRule type="expression" dxfId="38" priority="39" stopIfTrue="1">
      <formula>AND(TRIM(P306)&lt;&gt;"",TRIM(Q306)="")</formula>
    </cfRule>
  </conditionalFormatting>
  <conditionalFormatting sqref="P307">
    <cfRule type="expression" dxfId="37" priority="38" stopIfTrue="1">
      <formula>OR(希望1位=0,希望重複3&gt;1)</formula>
    </cfRule>
  </conditionalFormatting>
  <conditionalFormatting sqref="Q307:T307">
    <cfRule type="expression" dxfId="36" priority="37" stopIfTrue="1">
      <formula>AND(TRIM(P307)&lt;&gt;"",TRIM(Q307)="")</formula>
    </cfRule>
  </conditionalFormatting>
  <conditionalFormatting sqref="P308">
    <cfRule type="expression" dxfId="35" priority="36" stopIfTrue="1">
      <formula>OR(希望1位=0,希望重複3&gt;1)</formula>
    </cfRule>
  </conditionalFormatting>
  <conditionalFormatting sqref="Q308:T308">
    <cfRule type="expression" dxfId="34" priority="35" stopIfTrue="1">
      <formula>AND(TRIM(P308)&lt;&gt;"",TRIM(Q308)="")</formula>
    </cfRule>
  </conditionalFormatting>
  <conditionalFormatting sqref="P309">
    <cfRule type="expression" dxfId="33" priority="34" stopIfTrue="1">
      <formula>OR(希望1位=0,希望重複3&gt;1)</formula>
    </cfRule>
  </conditionalFormatting>
  <conditionalFormatting sqref="Q309:T309">
    <cfRule type="expression" dxfId="32" priority="33" stopIfTrue="1">
      <formula>AND(TRIM(P309)&lt;&gt;"",TRIM(Q309)="")</formula>
    </cfRule>
  </conditionalFormatting>
  <conditionalFormatting sqref="P310">
    <cfRule type="expression" dxfId="31" priority="32" stopIfTrue="1">
      <formula>OR(希望1位=0,希望重複3&gt;1)</formula>
    </cfRule>
  </conditionalFormatting>
  <conditionalFormatting sqref="Q310:T310">
    <cfRule type="expression" dxfId="30" priority="31" stopIfTrue="1">
      <formula>AND(TRIM(P310)&lt;&gt;"",TRIM(Q310)="")</formula>
    </cfRule>
  </conditionalFormatting>
  <conditionalFormatting sqref="P311">
    <cfRule type="expression" dxfId="29" priority="30" stopIfTrue="1">
      <formula>OR(希望1位=0,希望重複3&gt;1)</formula>
    </cfRule>
  </conditionalFormatting>
  <conditionalFormatting sqref="Q311:T311">
    <cfRule type="expression" dxfId="28" priority="29" stopIfTrue="1">
      <formula>AND(TRIM(P311)&lt;&gt;"",TRIM(Q311)="")</formula>
    </cfRule>
  </conditionalFormatting>
  <conditionalFormatting sqref="P312">
    <cfRule type="expression" dxfId="27" priority="28" stopIfTrue="1">
      <formula>OR(希望1位=0,希望重複3&gt;1)</formula>
    </cfRule>
  </conditionalFormatting>
  <conditionalFormatting sqref="Q312:T312">
    <cfRule type="expression" dxfId="26" priority="27" stopIfTrue="1">
      <formula>AND(TRIM(P312)&lt;&gt;"",TRIM(Q312)="")</formula>
    </cfRule>
  </conditionalFormatting>
  <conditionalFormatting sqref="P313">
    <cfRule type="expression" dxfId="25" priority="26" stopIfTrue="1">
      <formula>OR(希望1位=0,希望重複3&gt;1)</formula>
    </cfRule>
  </conditionalFormatting>
  <conditionalFormatting sqref="Q313:T313">
    <cfRule type="expression" dxfId="24" priority="25" stopIfTrue="1">
      <formula>AND(TRIM(P313)&lt;&gt;"",TRIM(Q313)="")</formula>
    </cfRule>
  </conditionalFormatting>
  <conditionalFormatting sqref="P314">
    <cfRule type="expression" dxfId="23" priority="24" stopIfTrue="1">
      <formula>OR(希望1位=0,希望重複3&gt;1)</formula>
    </cfRule>
  </conditionalFormatting>
  <conditionalFormatting sqref="Q314:T314">
    <cfRule type="expression" dxfId="22" priority="23" stopIfTrue="1">
      <formula>AND(TRIM(P314)&lt;&gt;"",TRIM(Q314)="")</formula>
    </cfRule>
  </conditionalFormatting>
  <conditionalFormatting sqref="P315">
    <cfRule type="expression" dxfId="21" priority="22" stopIfTrue="1">
      <formula>OR(希望1位=0,希望重複3&gt;1)</formula>
    </cfRule>
  </conditionalFormatting>
  <conditionalFormatting sqref="Q315:T315">
    <cfRule type="expression" dxfId="20" priority="21" stopIfTrue="1">
      <formula>AND(TRIM(P315)&lt;&gt;"",TRIM(Q315)="")</formula>
    </cfRule>
  </conditionalFormatting>
  <conditionalFormatting sqref="P316">
    <cfRule type="expression" dxfId="19" priority="20" stopIfTrue="1">
      <formula>OR(希望1位=0,希望重複3&gt;1)</formula>
    </cfRule>
  </conditionalFormatting>
  <conditionalFormatting sqref="Q316:T316">
    <cfRule type="expression" dxfId="18" priority="19" stopIfTrue="1">
      <formula>AND(TRIM(P316)&lt;&gt;"",TRIM(Q316)="")</formula>
    </cfRule>
  </conditionalFormatting>
  <conditionalFormatting sqref="P317">
    <cfRule type="expression" dxfId="17" priority="18" stopIfTrue="1">
      <formula>OR(希望1位=0,希望重複3&gt;1)</formula>
    </cfRule>
  </conditionalFormatting>
  <conditionalFormatting sqref="Q317:T317">
    <cfRule type="expression" dxfId="16" priority="17" stopIfTrue="1">
      <formula>AND(TRIM(P317)&lt;&gt;"",TRIM(Q317)="")</formula>
    </cfRule>
  </conditionalFormatting>
  <conditionalFormatting sqref="P318">
    <cfRule type="expression" dxfId="15" priority="16" stopIfTrue="1">
      <formula>OR(希望1位=0,希望重複3&gt;1)</formula>
    </cfRule>
  </conditionalFormatting>
  <conditionalFormatting sqref="Q318:T318">
    <cfRule type="expression" dxfId="14" priority="15" stopIfTrue="1">
      <formula>AND(TRIM(P318)&lt;&gt;"",TRIM(Q318)="")</formula>
    </cfRule>
  </conditionalFormatting>
  <conditionalFormatting sqref="P319">
    <cfRule type="expression" dxfId="13" priority="14" stopIfTrue="1">
      <formula>OR(希望1位=0,希望重複3&gt;1)</formula>
    </cfRule>
  </conditionalFormatting>
  <conditionalFormatting sqref="Q319:T319">
    <cfRule type="expression" dxfId="12" priority="13" stopIfTrue="1">
      <formula>AND(TRIM(P319)&lt;&gt;"",TRIM(Q319)="")</formula>
    </cfRule>
  </conditionalFormatting>
  <conditionalFormatting sqref="P320">
    <cfRule type="expression" dxfId="11" priority="12" stopIfTrue="1">
      <formula>OR(希望1位=0,希望重複3&gt;1)</formula>
    </cfRule>
  </conditionalFormatting>
  <conditionalFormatting sqref="Q320:T320">
    <cfRule type="expression" dxfId="10" priority="11" stopIfTrue="1">
      <formula>AND(TRIM(P320)&lt;&gt;"",TRIM(Q320)="")</formula>
    </cfRule>
  </conditionalFormatting>
  <conditionalFormatting sqref="P321">
    <cfRule type="expression" dxfId="9" priority="10" stopIfTrue="1">
      <formula>OR(希望1位=0,希望重複3&gt;1)</formula>
    </cfRule>
  </conditionalFormatting>
  <conditionalFormatting sqref="Q321:T321">
    <cfRule type="expression" dxfId="8" priority="9" stopIfTrue="1">
      <formula>AND(TRIM(P321)&lt;&gt;"",TRIM(Q321)="")</formula>
    </cfRule>
  </conditionalFormatting>
  <conditionalFormatting sqref="P322">
    <cfRule type="expression" dxfId="7" priority="8" stopIfTrue="1">
      <formula>OR(希望1位=0,希望重複3&gt;1)</formula>
    </cfRule>
  </conditionalFormatting>
  <conditionalFormatting sqref="Q322:T322">
    <cfRule type="expression" dxfId="6" priority="7" stopIfTrue="1">
      <formula>AND(TRIM(P322)&lt;&gt;"",TRIM(Q322)="")</formula>
    </cfRule>
  </conditionalFormatting>
  <conditionalFormatting sqref="P323">
    <cfRule type="expression" dxfId="5" priority="6" stopIfTrue="1">
      <formula>OR(希望1位=0,希望重複3&gt;1)</formula>
    </cfRule>
  </conditionalFormatting>
  <conditionalFormatting sqref="Q323:T323">
    <cfRule type="expression" dxfId="4" priority="5" stopIfTrue="1">
      <formula>AND(TRIM(P323)&lt;&gt;"",TRIM(Q323)="")</formula>
    </cfRule>
  </conditionalFormatting>
  <conditionalFormatting sqref="P328:S328">
    <cfRule type="expression" dxfId="3" priority="4" stopIfTrue="1">
      <formula>$A328&lt;&gt;0</formula>
    </cfRule>
  </conditionalFormatting>
  <conditionalFormatting sqref="P329:S329">
    <cfRule type="expression" dxfId="2" priority="3" stopIfTrue="1">
      <formula>$A329&lt;&gt;0</formula>
    </cfRule>
  </conditionalFormatting>
  <conditionalFormatting sqref="P330:T330">
    <cfRule type="expression" dxfId="1" priority="2" stopIfTrue="1">
      <formula>$A330&lt;&gt;0</formula>
    </cfRule>
  </conditionalFormatting>
  <conditionalFormatting sqref="U331:Y331">
    <cfRule type="expression" dxfId="0" priority="1" stopIfTrue="1">
      <formula>$A331&lt;&gt;0</formula>
    </cfRule>
  </conditionalFormatting>
  <dataValidations count="361">
    <dataValidation type="whole" imeMode="halfAlpha" allowBlank="1" showInputMessage="1" showErrorMessage="1" error="7桁の数字を入力してください" sqref="I20:M20" xr:uid="{DD73ECFE-9684-421F-8051-637F04E02078}">
      <formula1>0</formula1>
      <formula2>9999999</formula2>
    </dataValidation>
    <dataValidation errorStyle="warning" imeMode="hiragana" allowBlank="1" showInputMessage="1" showErrorMessage="1" sqref="I22:Y22" xr:uid="{BE55A6EE-B5EA-4B94-948A-C65F43A2D7C2}"/>
    <dataValidation errorStyle="warning" imeMode="fullKatakana" allowBlank="1" showInputMessage="1" showErrorMessage="1" sqref="I24:Y24" xr:uid="{C6A93E6B-B41C-4EB0-9904-398937CB38A4}"/>
    <dataValidation errorStyle="warning" imeMode="hiragana" allowBlank="1" showInputMessage="1" showErrorMessage="1" sqref="I26:Y26" xr:uid="{D1DE004A-457C-49F8-8FD7-7B447F86F237}"/>
    <dataValidation errorStyle="warning" imeMode="hiragana" allowBlank="1" showInputMessage="1" showErrorMessage="1" sqref="I28:Y28" xr:uid="{F10B007B-EE52-41C0-AE6C-2594D34A5AAE}"/>
    <dataValidation errorStyle="warning" imeMode="fullKatakana" allowBlank="1" showInputMessage="1" showErrorMessage="1" sqref="I30:Y30" xr:uid="{908C91F8-8D00-4609-B816-6078779D3D5A}"/>
    <dataValidation errorStyle="warning" imeMode="hiragana" allowBlank="1" showInputMessage="1" showErrorMessage="1" sqref="I32:Y32" xr:uid="{C9899DAE-C0D0-4BC4-8287-12C5B3F6B290}"/>
    <dataValidation errorStyle="warning" imeMode="halfAlpha" allowBlank="1" showInputMessage="1" showErrorMessage="1" sqref="I34:M34" xr:uid="{6DCC8EB1-7FB6-453C-B778-81B68DCED1DD}"/>
    <dataValidation errorStyle="warning" imeMode="halfAlpha" allowBlank="1" showInputMessage="1" showErrorMessage="1" sqref="I36:M36" xr:uid="{CE2C045E-6D95-47CC-BBC2-6DF13DE8AFEA}"/>
    <dataValidation errorStyle="warning" imeMode="halfAlpha" allowBlank="1" showInputMessage="1" showErrorMessage="1" sqref="I38:Y38" xr:uid="{CBD43A40-7816-4810-AC43-7C08B6E2FB7E}"/>
    <dataValidation type="list" imeMode="halfAlpha" allowBlank="1" showInputMessage="1" showErrorMessage="1" error="リストから選択してください" sqref="I40:M40" xr:uid="{133D4386-5361-4B54-A232-48F7841AA5AB}">
      <formula1>"一致する,一致しない"</formula1>
    </dataValidation>
    <dataValidation type="list" imeMode="halfAlpha" allowBlank="1" showInputMessage="1" showErrorMessage="1" error="リストから選択してください" sqref="I63:M63" xr:uid="{59181698-BA20-42EB-89B4-C1DF4125D80B}">
      <formula1>"しない,する"</formula1>
    </dataValidation>
    <dataValidation type="whole" imeMode="halfAlpha" allowBlank="1" showInputMessage="1" showErrorMessage="1" error="7桁の数字を入力してください" sqref="I69:M69" xr:uid="{85B37759-2B0F-414A-BB6F-9C8C5B5FC51C}">
      <formula1>0</formula1>
      <formula2>9999999</formula2>
    </dataValidation>
    <dataValidation errorStyle="warning" imeMode="hiragana" allowBlank="1" showInputMessage="1" showErrorMessage="1" sqref="I71:Y71" xr:uid="{0E5024C0-3991-40AF-92BB-5B2F15EB0BE1}"/>
    <dataValidation errorStyle="warning" imeMode="fullKatakana" allowBlank="1" showInputMessage="1" showErrorMessage="1" sqref="I73:Y73" xr:uid="{00A113EB-AC18-4FEA-9091-23697ACB8EDA}"/>
    <dataValidation errorStyle="warning" imeMode="hiragana" allowBlank="1" showInputMessage="1" showErrorMessage="1" sqref="I75:Y75" xr:uid="{AFA8036B-2065-4C5A-AF83-391852CF40D2}"/>
    <dataValidation errorStyle="warning" imeMode="hiragana" allowBlank="1" showInputMessage="1" showErrorMessage="1" sqref="I77:Y77" xr:uid="{60A4BBC4-2EF4-4514-9FF9-CE575B947F31}"/>
    <dataValidation errorStyle="warning" imeMode="fullKatakana" allowBlank="1" showInputMessage="1" showErrorMessage="1" sqref="I79:Y79" xr:uid="{62B5CD45-A631-47FC-8D50-2D583E766B76}"/>
    <dataValidation errorStyle="warning" imeMode="hiragana" allowBlank="1" showInputMessage="1" showErrorMessage="1" sqref="I81:Y81" xr:uid="{1A0A51BF-9080-49B2-BED4-3F4C75D3246D}"/>
    <dataValidation errorStyle="warning" imeMode="halfAlpha" allowBlank="1" showInputMessage="1" showErrorMessage="1" sqref="I83:M83" xr:uid="{85E7052D-1FEC-492C-9C05-16C010EBED4A}"/>
    <dataValidation errorStyle="warning" imeMode="halfAlpha" allowBlank="1" showInputMessage="1" showErrorMessage="1" sqref="I85:M85" xr:uid="{CB1E703E-99ED-4910-9A71-F17C319B7CDC}"/>
    <dataValidation errorStyle="warning" imeMode="halfAlpha" allowBlank="1" showInputMessage="1" showErrorMessage="1" sqref="I87:Y87" xr:uid="{1F2FD0A9-6109-45B9-BEEB-3415A94B18EB}"/>
    <dataValidation errorStyle="warning" imeMode="hiragana" allowBlank="1" showInputMessage="1" showErrorMessage="1" sqref="I112:Y112" xr:uid="{C9716266-EA0B-4120-AE79-0C60A5E81191}"/>
    <dataValidation errorStyle="warning" imeMode="fullKatakana" allowBlank="1" showInputMessage="1" showErrorMessage="1" sqref="I114:Y114" xr:uid="{7D8433F1-D20F-4993-8836-DFAF05B7C635}"/>
    <dataValidation errorStyle="warning" imeMode="hiragana" allowBlank="1" showInputMessage="1" showErrorMessage="1" sqref="I116:Y116" xr:uid="{F4FB8A98-5C88-476E-BF3D-BF1C2E3EF03F}"/>
    <dataValidation errorStyle="warning" imeMode="halfAlpha" allowBlank="1" showInputMessage="1" showErrorMessage="1" sqref="I118:M118" xr:uid="{5ED79D07-B6D0-4F14-B9A5-63C851A8705E}"/>
    <dataValidation errorStyle="warning" imeMode="halfAlpha" allowBlank="1" showInputMessage="1" showErrorMessage="1" sqref="I120:M120" xr:uid="{BCE07166-34DF-415D-AC3C-37601E544FD5}"/>
    <dataValidation errorStyle="warning" imeMode="halfAlpha" allowBlank="1" showInputMessage="1" showErrorMessage="1" sqref="I122:Y122" xr:uid="{50AF6BE7-BA0D-420C-9E7F-F938A2788A88}"/>
    <dataValidation type="list" imeMode="halfAlpha" allowBlank="1" showInputMessage="1" showErrorMessage="1" error="リストから選択してください" sqref="I149:M149" xr:uid="{5C231481-5392-4030-AE06-C61D0261AB0E}">
      <formula1>"しない,する"</formula1>
    </dataValidation>
    <dataValidation type="whole" imeMode="halfAlpha" allowBlank="1" showInputMessage="1" showErrorMessage="1" error="7桁の数字を入力してください" sqref="I151:M151" xr:uid="{E650B068-9301-4CF1-BC1F-728239EB516E}">
      <formula1>0</formula1>
      <formula2>9999999</formula2>
    </dataValidation>
    <dataValidation errorStyle="warning" imeMode="hiragana" allowBlank="1" showInputMessage="1" showErrorMessage="1" sqref="I153:Y153" xr:uid="{ACF6B209-356F-490D-A6E6-B114C7536FF2}"/>
    <dataValidation errorStyle="warning" imeMode="fullKatakana" allowBlank="1" showInputMessage="1" showErrorMessage="1" sqref="I155:Y155" xr:uid="{2CA98015-69A5-40D9-9156-4558A2EB065C}"/>
    <dataValidation errorStyle="warning" imeMode="hiragana" allowBlank="1" showInputMessage="1" showErrorMessage="1" sqref="I157:Y157" xr:uid="{1AB5A9F6-77F8-4DBD-B530-24EEA2DAB43D}"/>
    <dataValidation errorStyle="warning" imeMode="halfAlpha" allowBlank="1" showInputMessage="1" showErrorMessage="1" sqref="I159:M159" xr:uid="{1DAAE795-BF96-46DB-A871-4AC69A9E3781}"/>
    <dataValidation errorStyle="warning" imeMode="halfAlpha" allowBlank="1" showInputMessage="1" showErrorMessage="1" sqref="I161:M161" xr:uid="{B6AB89FE-29DF-4FA5-B9E3-723FE5BC8F4F}"/>
    <dataValidation type="list" imeMode="halfAlpha" allowBlank="1" showInputMessage="1" showErrorMessage="1" error="リストから選択してください" sqref="I169:M169" xr:uid="{2C6B01D0-71C5-430A-BBDE-414C905B0E91}">
      <formula1>"有,無"</formula1>
    </dataValidation>
    <dataValidation type="date" imeMode="halfAlpha" allowBlank="1" showInputMessage="1" showErrorMessage="1" error="有効な日付を入力してください" sqref="I171:M171" xr:uid="{008BC6D0-26C7-4049-A5B8-A5D04EA2F3A0}">
      <formula1>92</formula1>
      <formula2>73415</formula2>
    </dataValidation>
    <dataValidation type="date" imeMode="halfAlpha" allowBlank="1" showInputMessage="1" showErrorMessage="1" error="有効な日付を入力してください" sqref="I173:M173" xr:uid="{0FF532D5-BFB7-490B-8DB5-2D74C9C4205F}">
      <formula1>92</formula1>
      <formula2>73415</formula2>
    </dataValidation>
    <dataValidation type="whole" imeMode="halfAlpha" allowBlank="1" showInputMessage="1" showErrorMessage="1" error="有効な数字を入力してください" sqref="I175:M175" xr:uid="{E08AAB1A-4B2A-420E-B1EE-119E9FBB5402}">
      <formula1>0</formula1>
      <formula2>9999999999</formula2>
    </dataValidation>
    <dataValidation type="whole" imeMode="halfAlpha" allowBlank="1" showInputMessage="1" showErrorMessage="1" error="有効な数字を入力してください。10兆円以上になる場合は、9,999,999,999と入力してください" sqref="I177:M177" xr:uid="{047B7E2F-C564-48A3-981F-07CB8854046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180:M180" xr:uid="{C3B20089-07C6-4787-B5BA-F05352627AE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181:M181" xr:uid="{1A5E8EBE-D999-424C-B761-AED8AEF0F56E}">
      <formula1>-9999999999</formula1>
      <formula2>9999999999</formula2>
    </dataValidation>
    <dataValidation type="whole" imeMode="halfAlpha" allowBlank="1" showInputMessage="1" showErrorMessage="1" error="有効な数字を入力してください" sqref="I184:M184" xr:uid="{B3F543BE-CB5B-4438-97EB-3B572D7A8D39}">
      <formula1>0</formula1>
      <formula2>9999999999</formula2>
    </dataValidation>
    <dataValidation type="whole" imeMode="halfAlpha" allowBlank="1" showInputMessage="1" showErrorMessage="1" error="有効な数字を入力してください" sqref="I185:M185" xr:uid="{EDD16594-54CD-4EF9-A802-0466222D2E90}">
      <formula1>0</formula1>
      <formula2>9999999999</formula2>
    </dataValidation>
    <dataValidation type="list" imeMode="halfAlpha" allowBlank="1" showInputMessage="1" showErrorMessage="1" error="リストから選択してください" sqref="I187:Y187" xr:uid="{6BF13F22-DB0C-4779-A2F7-ADBAAA4E3C81}">
      <formula1>"廿日市市内に本店を保有している,廿日市市内に本店を保有していないが、支店・営業所等の事務所を保有している,廿日市市内に本店・支店・営業所等を保有していないが、広島県内に保有している,広島県内に本店・支店・営業所等の事務所を保有していない"</formula1>
    </dataValidation>
    <dataValidation type="whole" imeMode="halfAlpha" allowBlank="1" showInputMessage="1" showErrorMessage="1" error="有効な数字を入力してください" sqref="P199" xr:uid="{446A9C46-1143-429E-9D8A-8A8C424CB160}">
      <formula1>1</formula1>
      <formula2>67</formula2>
    </dataValidation>
    <dataValidation errorStyle="warning" imeMode="hiragana" allowBlank="1" showInputMessage="1" showErrorMessage="1" sqref="Q199:T199" xr:uid="{FF7A19F8-3D92-4447-8BF8-85C7A2C86208}"/>
    <dataValidation type="whole" imeMode="halfAlpha" allowBlank="1" showInputMessage="1" showErrorMessage="1" error="有効な数字を入力してください" sqref="P200" xr:uid="{62A758C0-2FF9-45B2-9275-D8BFED264DF0}">
      <formula1>1</formula1>
      <formula2>67</formula2>
    </dataValidation>
    <dataValidation errorStyle="warning" imeMode="hiragana" allowBlank="1" showInputMessage="1" showErrorMessage="1" sqref="Q200:T200" xr:uid="{C3DB0CA9-B8EA-402E-B667-3F9E1EE56BDC}"/>
    <dataValidation type="whole" imeMode="halfAlpha" allowBlank="1" showInputMessage="1" showErrorMessage="1" error="有効な数字を入力してください" sqref="P201" xr:uid="{5FEB87B4-3269-4E7A-AF3C-D6B2372D0E6F}">
      <formula1>1</formula1>
      <formula2>67</formula2>
    </dataValidation>
    <dataValidation errorStyle="warning" imeMode="hiragana" allowBlank="1" showInputMessage="1" showErrorMessage="1" sqref="Q201:T201" xr:uid="{C7833EC1-CE81-42C2-A2AE-B07D12772482}"/>
    <dataValidation type="whole" imeMode="halfAlpha" allowBlank="1" showInputMessage="1" showErrorMessage="1" error="有効な数字を入力してください" sqref="P202" xr:uid="{F40057C8-36DA-4AA7-8981-4FC317085764}">
      <formula1>1</formula1>
      <formula2>67</formula2>
    </dataValidation>
    <dataValidation errorStyle="warning" imeMode="hiragana" allowBlank="1" showInputMessage="1" showErrorMessage="1" sqref="Q202:T202" xr:uid="{0F12E88A-3607-4320-BED0-B603B3BF2667}"/>
    <dataValidation type="whole" imeMode="halfAlpha" allowBlank="1" showInputMessage="1" showErrorMessage="1" error="有効な数字を入力してください" sqref="P203" xr:uid="{6537A120-6CC0-444D-B4F1-46BA0AC18E7A}">
      <formula1>1</formula1>
      <formula2>67</formula2>
    </dataValidation>
    <dataValidation errorStyle="warning" imeMode="hiragana" allowBlank="1" showInputMessage="1" showErrorMessage="1" sqref="Q203:T203" xr:uid="{7158377E-8492-4813-9D6B-9D858E7B07FF}"/>
    <dataValidation type="whole" imeMode="halfAlpha" allowBlank="1" showInputMessage="1" showErrorMessage="1" error="有効な数字を入力してください" sqref="P204" xr:uid="{2B7A9BE2-7B9F-4AE5-991F-FC35E90EB427}">
      <formula1>1</formula1>
      <formula2>67</formula2>
    </dataValidation>
    <dataValidation errorStyle="warning" imeMode="hiragana" allowBlank="1" showInputMessage="1" showErrorMessage="1" sqref="Q204:T204" xr:uid="{17C7FFA5-3C1E-4ECD-8031-DD9030CB051F}"/>
    <dataValidation type="whole" imeMode="halfAlpha" allowBlank="1" showInputMessage="1" showErrorMessage="1" error="有効な数字を入力してください。10兆円以上になる場合は、9,999,999,999と入力してください" sqref="U199:W204" xr:uid="{E12C7AD2-FCB6-4B32-87DB-9E0F6F7958D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X199:Y204" xr:uid="{B906D64D-B20C-4B19-9921-14FA68D5585C}">
      <formula1>-9999999999</formula1>
      <formula2>9999999999</formula2>
    </dataValidation>
    <dataValidation type="whole" imeMode="halfAlpha" allowBlank="1" showInputMessage="1" showErrorMessage="1" error="有効な数字を入力してください" sqref="P205" xr:uid="{A048CEF5-41E6-4F7E-BBFF-4DC2ABE13C10}">
      <formula1>1</formula1>
      <formula2>67</formula2>
    </dataValidation>
    <dataValidation errorStyle="warning" imeMode="hiragana" allowBlank="1" showInputMessage="1" showErrorMessage="1" sqref="Q205:T205" xr:uid="{E775C6E3-A48C-4879-9992-E40B4C53CD6E}"/>
    <dataValidation type="whole" imeMode="halfAlpha" allowBlank="1" showInputMessage="1" showErrorMessage="1" error="有効な数字を入力してください" sqref="P206" xr:uid="{CDEE6715-D259-408E-A5A2-0C385D36C1C6}">
      <formula1>1</formula1>
      <formula2>67</formula2>
    </dataValidation>
    <dataValidation errorStyle="warning" imeMode="hiragana" allowBlank="1" showInputMessage="1" showErrorMessage="1" sqref="Q206:T206" xr:uid="{8BDE9C0A-4DE1-43E5-A927-9B394DAEAA6B}"/>
    <dataValidation type="whole" imeMode="halfAlpha" allowBlank="1" showInputMessage="1" showErrorMessage="1" error="有効な数字を入力してください" sqref="P207" xr:uid="{D8B5003E-A5F2-454E-AF8C-A18664FA0341}">
      <formula1>1</formula1>
      <formula2>67</formula2>
    </dataValidation>
    <dataValidation errorStyle="warning" imeMode="hiragana" allowBlank="1" showInputMessage="1" showErrorMessage="1" sqref="Q207:T207" xr:uid="{456C0672-A0C0-4CF6-A2E2-B8D788B23599}"/>
    <dataValidation type="whole" imeMode="halfAlpha" allowBlank="1" showInputMessage="1" showErrorMessage="1" error="有効な数字を入力してください" sqref="P208" xr:uid="{46D33D33-F06A-48D4-97C6-55A89990CF86}">
      <formula1>1</formula1>
      <formula2>67</formula2>
    </dataValidation>
    <dataValidation errorStyle="warning" imeMode="hiragana" allowBlank="1" showInputMessage="1" showErrorMessage="1" sqref="Q208:T208" xr:uid="{C4CE6CA9-B60C-4563-A8F2-2D2F467D926D}"/>
    <dataValidation type="whole" imeMode="halfAlpha" allowBlank="1" showInputMessage="1" showErrorMessage="1" error="有効な数字を入力してください" sqref="P209" xr:uid="{325C33F5-668E-46A5-9324-1CA4E497E013}">
      <formula1>1</formula1>
      <formula2>67</formula2>
    </dataValidation>
    <dataValidation errorStyle="warning" imeMode="hiragana" allowBlank="1" showInputMessage="1" showErrorMessage="1" sqref="Q209:T209" xr:uid="{B28839D4-3C8F-41E4-98B3-10A79288CFFA}"/>
    <dataValidation type="whole" imeMode="halfAlpha" allowBlank="1" showInputMessage="1" showErrorMessage="1" error="有効な数字を入力してください。10兆円以上になる場合は、9,999,999,999と入力してください" sqref="U205:W209" xr:uid="{454CDFF8-5AE1-4F6C-AAB9-DDFE5AED9B7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X205:Y209" xr:uid="{0A2F7591-D9FA-4006-B37B-A7E8306F800D}">
      <formula1>-9999999999</formula1>
      <formula2>9999999999</formula2>
    </dataValidation>
    <dataValidation type="whole" imeMode="halfAlpha" allowBlank="1" showInputMessage="1" showErrorMessage="1" error="有効な数字を入力してください" sqref="P210" xr:uid="{06F9FF67-BB27-4B95-97E9-417D48EE7BBE}">
      <formula1>1</formula1>
      <formula2>67</formula2>
    </dataValidation>
    <dataValidation errorStyle="warning" imeMode="hiragana" allowBlank="1" showInputMessage="1" showErrorMessage="1" sqref="Q210:T210" xr:uid="{E9100B17-BABD-42B1-A9FB-20B987D9A6C5}"/>
    <dataValidation type="whole" imeMode="halfAlpha" allowBlank="1" showInputMessage="1" showErrorMessage="1" error="有効な数字を入力してください" sqref="P211" xr:uid="{8DFE1488-5AF7-40FB-B64F-0F3385781050}">
      <formula1>1</formula1>
      <formula2>67</formula2>
    </dataValidation>
    <dataValidation errorStyle="warning" imeMode="hiragana" allowBlank="1" showInputMessage="1" showErrorMessage="1" sqref="Q211:T211" xr:uid="{C3C4FF53-6182-4562-9203-2C41E5E640A0}"/>
    <dataValidation type="whole" imeMode="halfAlpha" allowBlank="1" showInputMessage="1" showErrorMessage="1" error="有効な数字を入力してください" sqref="P212" xr:uid="{724FC57F-DE67-444E-B678-9C3F6C6B70A4}">
      <formula1>1</formula1>
      <formula2>67</formula2>
    </dataValidation>
    <dataValidation errorStyle="warning" imeMode="hiragana" allowBlank="1" showInputMessage="1" showErrorMessage="1" sqref="Q212:T212" xr:uid="{3CF2A2B0-4746-48B2-A7D2-46813DCC3A42}"/>
    <dataValidation type="whole" imeMode="halfAlpha" allowBlank="1" showInputMessage="1" showErrorMessage="1" error="有効な数字を入力してください" sqref="P213" xr:uid="{844D768C-5461-4876-89E6-6C4092963A5E}">
      <formula1>1</formula1>
      <formula2>67</formula2>
    </dataValidation>
    <dataValidation errorStyle="warning" imeMode="hiragana" allowBlank="1" showInputMessage="1" showErrorMessage="1" sqref="Q213:T213" xr:uid="{4E661C70-E905-4BC5-8F9F-D890A4179EF7}"/>
    <dataValidation type="whole" imeMode="halfAlpha" allowBlank="1" showInputMessage="1" showErrorMessage="1" error="有効な数字を入力してください" sqref="P214" xr:uid="{61C90799-EAB1-420B-8968-2D0486A184A9}">
      <formula1>1</formula1>
      <formula2>67</formula2>
    </dataValidation>
    <dataValidation errorStyle="warning" imeMode="hiragana" allowBlank="1" showInputMessage="1" showErrorMessage="1" sqref="Q214:T214" xr:uid="{6EE582FA-44E2-4913-9251-ED65B5A5786A}"/>
    <dataValidation type="whole" imeMode="halfAlpha" allowBlank="1" showInputMessage="1" showErrorMessage="1" error="有効な数字を入力してください" sqref="P215" xr:uid="{065CCD69-A302-411C-BB98-F6178CB80A00}">
      <formula1>1</formula1>
      <formula2>67</formula2>
    </dataValidation>
    <dataValidation errorStyle="warning" imeMode="hiragana" allowBlank="1" showInputMessage="1" showErrorMessage="1" sqref="Q215:T215" xr:uid="{D6759A16-3128-4897-8085-E4006C65C8F1}"/>
    <dataValidation type="whole" imeMode="halfAlpha" allowBlank="1" showInputMessage="1" showErrorMessage="1" error="有効な数字を入力してください" sqref="P216" xr:uid="{876110A0-83B8-4F7C-9503-66381614D0A9}">
      <formula1>1</formula1>
      <formula2>67</formula2>
    </dataValidation>
    <dataValidation errorStyle="warning" imeMode="hiragana" allowBlank="1" showInputMessage="1" showErrorMessage="1" sqref="Q216:T216" xr:uid="{8B078A8F-6A84-4BB8-AD60-A94BD27AC118}"/>
    <dataValidation type="whole" imeMode="halfAlpha" allowBlank="1" showInputMessage="1" showErrorMessage="1" error="有効な数字を入力してください" sqref="P217" xr:uid="{47DB0F47-83C6-49ED-9F2B-8AE076A5422C}">
      <formula1>1</formula1>
      <formula2>67</formula2>
    </dataValidation>
    <dataValidation errorStyle="warning" imeMode="hiragana" allowBlank="1" showInputMessage="1" showErrorMessage="1" sqref="Q217:T217" xr:uid="{41287C62-5168-403B-B36A-F1000EABC109}"/>
    <dataValidation type="whole" imeMode="halfAlpha" allowBlank="1" showInputMessage="1" showErrorMessage="1" error="有効な数字を入力してください" sqref="P218" xr:uid="{7707157E-39AC-44B3-B4A0-93199F87C89E}">
      <formula1>1</formula1>
      <formula2>67</formula2>
    </dataValidation>
    <dataValidation errorStyle="warning" imeMode="hiragana" allowBlank="1" showInputMessage="1" showErrorMessage="1" sqref="Q218:T218" xr:uid="{EC20C22F-63E8-46AD-B805-5629C153D5FF}"/>
    <dataValidation type="whole" imeMode="halfAlpha" allowBlank="1" showInputMessage="1" showErrorMessage="1" error="有効な数字を入力してください" sqref="P219" xr:uid="{81E93192-5EF7-4709-9A2F-70EA9BD2CE49}">
      <formula1>1</formula1>
      <formula2>67</formula2>
    </dataValidation>
    <dataValidation errorStyle="warning" imeMode="hiragana" allowBlank="1" showInputMessage="1" showErrorMessage="1" sqref="Q219:T219" xr:uid="{AE8EA10A-A188-46D1-B212-F8026A3BDAC5}"/>
    <dataValidation type="whole" imeMode="halfAlpha" allowBlank="1" showInputMessage="1" showErrorMessage="1" error="有効な数字を入力してください。10兆円以上になる場合は、9,999,999,999と入力してください" sqref="U210:W219" xr:uid="{9D7D4BBA-9F12-49D3-90D2-6F735D145A9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X210:Y219" xr:uid="{B7E98BD2-4811-4482-939C-D57E5690016F}">
      <formula1>-9999999999</formula1>
      <formula2>9999999999</formula2>
    </dataValidation>
    <dataValidation type="whole" imeMode="halfAlpha" allowBlank="1" showInputMessage="1" showErrorMessage="1" error="有効な数字を入力してください" sqref="P220" xr:uid="{4C6D4CE2-355A-495D-84E9-AA80158AEF47}">
      <formula1>1</formula1>
      <formula2>67</formula2>
    </dataValidation>
    <dataValidation errorStyle="warning" imeMode="hiragana" allowBlank="1" showInputMessage="1" showErrorMessage="1" sqref="Q220:T220" xr:uid="{968A2B3C-B015-4746-8336-A1EDC46BFC4C}"/>
    <dataValidation type="whole" imeMode="halfAlpha" allowBlank="1" showInputMessage="1" showErrorMessage="1" error="有効な数字を入力してください" sqref="P221" xr:uid="{4F3D90FF-A38D-48F4-BD58-7A477CEBBCE4}">
      <formula1>1</formula1>
      <formula2>67</formula2>
    </dataValidation>
    <dataValidation errorStyle="warning" imeMode="hiragana" allowBlank="1" showInputMessage="1" showErrorMessage="1" sqref="Q221:T221" xr:uid="{3A3280CB-086A-4A96-882F-5D6A717AF164}"/>
    <dataValidation type="whole" imeMode="halfAlpha" allowBlank="1" showInputMessage="1" showErrorMessage="1" error="有効な数字を入力してください" sqref="P222" xr:uid="{C2DB4068-6454-4300-AFFE-6D393FAF32BA}">
      <formula1>1</formula1>
      <formula2>67</formula2>
    </dataValidation>
    <dataValidation errorStyle="warning" imeMode="hiragana" allowBlank="1" showInputMessage="1" showErrorMessage="1" sqref="Q222:T222" xr:uid="{E3CDA5A6-EACE-444A-ADEE-412BE84FF19C}"/>
    <dataValidation type="whole" imeMode="halfAlpha" allowBlank="1" showInputMessage="1" showErrorMessage="1" error="有効な数字を入力してください" sqref="P223" xr:uid="{BB184417-F809-441A-BE41-986531753AF8}">
      <formula1>1</formula1>
      <formula2>67</formula2>
    </dataValidation>
    <dataValidation errorStyle="warning" imeMode="hiragana" allowBlank="1" showInputMessage="1" showErrorMessage="1" sqref="Q223:T223" xr:uid="{07103B40-451B-4B43-9E6C-F01ED01E2C8F}"/>
    <dataValidation type="whole" imeMode="halfAlpha" allowBlank="1" showInputMessage="1" showErrorMessage="1" error="有効な数字を入力してください。10兆円以上になる場合は、9,999,999,999と入力してください" sqref="U220:W223" xr:uid="{B1392506-438A-4D37-909E-954D26B83D5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X220:Y223" xr:uid="{6762A483-B079-4415-95EB-DB57761DA150}">
      <formula1>-9999999999</formula1>
      <formula2>9999999999</formula2>
    </dataValidation>
    <dataValidation type="whole" imeMode="halfAlpha" allowBlank="1" showInputMessage="1" showErrorMessage="1" error="有効な数字を入力してください" sqref="P224" xr:uid="{147600DF-9EFF-4BE3-96FD-7256DF463FD4}">
      <formula1>1</formula1>
      <formula2>67</formula2>
    </dataValidation>
    <dataValidation errorStyle="warning" imeMode="hiragana" allowBlank="1" showInputMessage="1" showErrorMessage="1" sqref="Q224:T224" xr:uid="{9709C7BE-EFAC-42E5-A310-A4BDF459DEE9}"/>
    <dataValidation type="whole" imeMode="halfAlpha" allowBlank="1" showInputMessage="1" showErrorMessage="1" error="有効な数字を入力してください" sqref="P225" xr:uid="{4EF4E62A-941F-4765-BA78-2674D76E16E2}">
      <formula1>1</formula1>
      <formula2>67</formula2>
    </dataValidation>
    <dataValidation errorStyle="warning" imeMode="hiragana" allowBlank="1" showInputMessage="1" showErrorMessage="1" sqref="Q225:T225" xr:uid="{C1CF10EB-0EBE-40FB-B5FE-D2C9564C6103}"/>
    <dataValidation type="whole" imeMode="halfAlpha" allowBlank="1" showInputMessage="1" showErrorMessage="1" error="有効な数字を入力してください" sqref="P226" xr:uid="{54A69F06-FB63-44D1-8293-4BAF9FB71524}">
      <formula1>1</formula1>
      <formula2>67</formula2>
    </dataValidation>
    <dataValidation errorStyle="warning" imeMode="hiragana" allowBlank="1" showInputMessage="1" showErrorMessage="1" sqref="Q226:T226" xr:uid="{C3C42ACF-07BD-4C8C-AB5F-23531AC45463}"/>
    <dataValidation type="whole" imeMode="halfAlpha" allowBlank="1" showInputMessage="1" showErrorMessage="1" error="有効な数字を入力してください" sqref="P227" xr:uid="{4946C05C-BA0B-49E1-A739-633548A8E472}">
      <formula1>1</formula1>
      <formula2>67</formula2>
    </dataValidation>
    <dataValidation errorStyle="warning" imeMode="hiragana" allowBlank="1" showInputMessage="1" showErrorMessage="1" sqref="Q227:T227" xr:uid="{727A1E9E-A226-4640-934D-2934B78507BE}"/>
    <dataValidation type="whole" imeMode="halfAlpha" allowBlank="1" showInputMessage="1" showErrorMessage="1" error="有効な数字を入力してください" sqref="P228" xr:uid="{FA1677A5-B083-4F70-B9D0-B37A566E7B70}">
      <formula1>1</formula1>
      <formula2>67</formula2>
    </dataValidation>
    <dataValidation errorStyle="warning" imeMode="hiragana" allowBlank="1" showInputMessage="1" showErrorMessage="1" sqref="Q228:T228" xr:uid="{55179CD1-C23E-47D6-9513-5BCC49887852}"/>
    <dataValidation type="whole" imeMode="halfAlpha" allowBlank="1" showInputMessage="1" showErrorMessage="1" error="有効な数字を入力してください" sqref="P229" xr:uid="{46FC723A-DDF8-4CC1-9AAC-2FED92212FC3}">
      <formula1>1</formula1>
      <formula2>67</formula2>
    </dataValidation>
    <dataValidation errorStyle="warning" imeMode="hiragana" allowBlank="1" showInputMessage="1" showErrorMessage="1" sqref="Q229:T229" xr:uid="{3FF68E88-E25A-456D-81C3-AF55809AEAAE}"/>
    <dataValidation type="whole" imeMode="halfAlpha" allowBlank="1" showInputMessage="1" showErrorMessage="1" error="有効な数字を入力してください。10兆円以上になる場合は、9,999,999,999と入力してください" sqref="U224:W229" xr:uid="{483A8B9C-9537-4DF2-ABB2-735526B353F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X224:Y229" xr:uid="{7573D5F5-41ED-41BA-8E31-879ED5C90DEB}">
      <formula1>-9999999999</formula1>
      <formula2>9999999999</formula2>
    </dataValidation>
    <dataValidation type="whole" imeMode="halfAlpha" allowBlank="1" showInputMessage="1" showErrorMessage="1" error="有効な数字を入力してください" sqref="P230" xr:uid="{AB9DF258-2F21-436B-9D80-E39FC354BB1B}">
      <formula1>1</formula1>
      <formula2>67</formula2>
    </dataValidation>
    <dataValidation errorStyle="warning" imeMode="hiragana" allowBlank="1" showInputMessage="1" showErrorMessage="1" sqref="Q230:T230" xr:uid="{5862909D-4276-476D-9B34-2019178B6C02}"/>
    <dataValidation type="whole" imeMode="halfAlpha" allowBlank="1" showInputMessage="1" showErrorMessage="1" error="有効な数字を入力してください" sqref="P231" xr:uid="{17AB61D5-D63F-464D-99D4-DF3BAE5C2118}">
      <formula1>1</formula1>
      <formula2>67</formula2>
    </dataValidation>
    <dataValidation errorStyle="warning" imeMode="hiragana" allowBlank="1" showInputMessage="1" showErrorMessage="1" sqref="Q231:T231" xr:uid="{F7162188-1A64-49F9-B061-F441A868ED53}"/>
    <dataValidation type="whole" imeMode="halfAlpha" allowBlank="1" showInputMessage="1" showErrorMessage="1" error="有効な数字を入力してください" sqref="P232" xr:uid="{0E96DD30-18E9-4A67-9D60-A0E6BAE1BDC8}">
      <formula1>1</formula1>
      <formula2>67</formula2>
    </dataValidation>
    <dataValidation errorStyle="warning" imeMode="hiragana" allowBlank="1" showInputMessage="1" showErrorMessage="1" sqref="Q232:T232" xr:uid="{581D14E3-A1D7-45A4-BB2B-C9FC22D08F7A}"/>
    <dataValidation type="whole" imeMode="halfAlpha" allowBlank="1" showInputMessage="1" showErrorMessage="1" error="有効な数字を入力してください。10兆円以上になる場合は、9,999,999,999と入力してください" sqref="U230:W232" xr:uid="{74C1257B-796A-4049-96BE-B0A2E53BD1E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X230:Y232" xr:uid="{162D35A6-E9A9-4D9E-9BD9-E1598339732C}">
      <formula1>-9999999999</formula1>
      <formula2>9999999999</formula2>
    </dataValidation>
    <dataValidation type="whole" imeMode="halfAlpha" allowBlank="1" showInputMessage="1" showErrorMessage="1" error="有効な数字を入力してください" sqref="P233" xr:uid="{F2B8F726-E6A7-4DDC-A5BE-84F6AAEF147E}">
      <formula1>1</formula1>
      <formula2>67</formula2>
    </dataValidation>
    <dataValidation errorStyle="warning" imeMode="hiragana" allowBlank="1" showInputMessage="1" showErrorMessage="1" sqref="Q233:T233" xr:uid="{3EBA47DC-89E2-4C36-AB44-63C539609D36}"/>
    <dataValidation type="whole" imeMode="halfAlpha" allowBlank="1" showInputMessage="1" showErrorMessage="1" error="有効な数字を入力してください" sqref="P234" xr:uid="{6D6559F4-FC71-46C8-B394-5C8EAB525E2A}">
      <formula1>1</formula1>
      <formula2>67</formula2>
    </dataValidation>
    <dataValidation errorStyle="warning" imeMode="hiragana" allowBlank="1" showInputMessage="1" showErrorMessage="1" sqref="Q234:T234" xr:uid="{14BDF4FA-1852-40E7-990A-2F6E92C3C8B3}"/>
    <dataValidation type="whole" imeMode="halfAlpha" allowBlank="1" showInputMessage="1" showErrorMessage="1" error="有効な数字を入力してください" sqref="P235" xr:uid="{38D7BA53-C8D8-493A-8415-05DF643DED67}">
      <formula1>1</formula1>
      <formula2>67</formula2>
    </dataValidation>
    <dataValidation errorStyle="warning" imeMode="hiragana" allowBlank="1" showInputMessage="1" showErrorMessage="1" sqref="Q235:T235" xr:uid="{B10C91F5-456E-4207-A46F-CD94FE39BEF4}"/>
    <dataValidation type="whole" imeMode="halfAlpha" allowBlank="1" showInputMessage="1" showErrorMessage="1" error="有効な数字を入力してください" sqref="P236" xr:uid="{3C03BE4A-231A-46F4-9713-F8E4F499DF14}">
      <formula1>1</formula1>
      <formula2>67</formula2>
    </dataValidation>
    <dataValidation errorStyle="warning" imeMode="hiragana" allowBlank="1" showInputMessage="1" showErrorMessage="1" sqref="Q236:T236" xr:uid="{E81804B6-D401-4C72-935C-32A73B60FC4A}"/>
    <dataValidation type="whole" imeMode="halfAlpha" allowBlank="1" showInputMessage="1" showErrorMessage="1" error="有効な数字を入力してください" sqref="P237" xr:uid="{262805AA-723F-49CE-A76C-0891EC11F655}">
      <formula1>1</formula1>
      <formula2>67</formula2>
    </dataValidation>
    <dataValidation errorStyle="warning" imeMode="hiragana" allowBlank="1" showInputMessage="1" showErrorMessage="1" sqref="Q237:T237" xr:uid="{42F69D22-5B47-486B-94A4-BCA65955F4BD}"/>
    <dataValidation type="whole" imeMode="halfAlpha" allowBlank="1" showInputMessage="1" showErrorMessage="1" error="有効な数字を入力してください。10兆円以上になる場合は、9,999,999,999と入力してください" sqref="U233:W237" xr:uid="{916E6447-E9CF-41DF-B6B8-BF2CCDC907B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X233:Y237" xr:uid="{B52F27C4-870B-4368-A14F-D4F1B61CC40B}">
      <formula1>-9999999999</formula1>
      <formula2>9999999999</formula2>
    </dataValidation>
    <dataValidation type="whole" imeMode="halfAlpha" allowBlank="1" showInputMessage="1" showErrorMessage="1" error="有効な数字を入力してください" sqref="P238" xr:uid="{988692C8-C232-4F68-A9E7-502BD26A8893}">
      <formula1>1</formula1>
      <formula2>67</formula2>
    </dataValidation>
    <dataValidation errorStyle="warning" imeMode="hiragana" allowBlank="1" showInputMessage="1" showErrorMessage="1" sqref="Q238:T238" xr:uid="{C2EFA8A9-3EB8-41AF-8B60-CE3F79146AE1}"/>
    <dataValidation type="whole" imeMode="halfAlpha" allowBlank="1" showInputMessage="1" showErrorMessage="1" error="有効な数字を入力してください" sqref="P239" xr:uid="{DB8DB52D-0B8F-4A5F-A7FB-E2EE470AE987}">
      <formula1>1</formula1>
      <formula2>67</formula2>
    </dataValidation>
    <dataValidation errorStyle="warning" imeMode="hiragana" allowBlank="1" showInputMessage="1" showErrorMessage="1" sqref="Q239:T239" xr:uid="{2C63D3C0-BEF2-46DA-A6B9-405E1D92A30F}"/>
    <dataValidation type="whole" imeMode="halfAlpha" allowBlank="1" showInputMessage="1" showErrorMessage="1" error="有効な数字を入力してください。10兆円以上になる場合は、9,999,999,999と入力してください" sqref="U238:W239" xr:uid="{C3C13CF3-1214-49C3-BC55-B8D2B09B246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X238:Y239" xr:uid="{6829C74B-5B56-4842-9B5A-A9C0B2A51596}">
      <formula1>-9999999999</formula1>
      <formula2>9999999999</formula2>
    </dataValidation>
    <dataValidation type="whole" imeMode="halfAlpha" allowBlank="1" showInputMessage="1" showErrorMessage="1" error="有効な数字を入力してください" sqref="P240" xr:uid="{4BD0BD3D-DFF2-4555-B0C3-2EEF86BA2CBC}">
      <formula1>1</formula1>
      <formula2>67</formula2>
    </dataValidation>
    <dataValidation errorStyle="warning" imeMode="hiragana" allowBlank="1" showInputMessage="1" showErrorMessage="1" sqref="Q240:T240" xr:uid="{72FA604E-D797-4EDD-B83D-1C562F1759EA}"/>
    <dataValidation type="whole" imeMode="halfAlpha" allowBlank="1" showInputMessage="1" showErrorMessage="1" error="有効な数字を入力してください" sqref="P241" xr:uid="{B76318E8-F45D-4B1C-BC5E-2FF1E8EA7ACD}">
      <formula1>1</formula1>
      <formula2>67</formula2>
    </dataValidation>
    <dataValidation errorStyle="warning" imeMode="hiragana" allowBlank="1" showInputMessage="1" showErrorMessage="1" sqref="Q241:T241" xr:uid="{9F55EACF-69F1-434E-9784-6FCBD30B7C92}"/>
    <dataValidation type="whole" imeMode="halfAlpha" allowBlank="1" showInputMessage="1" showErrorMessage="1" error="有効な数字を入力してください" sqref="P242" xr:uid="{C4EED384-916E-4613-94F5-E70E75CE8715}">
      <formula1>1</formula1>
      <formula2>67</formula2>
    </dataValidation>
    <dataValidation errorStyle="warning" imeMode="hiragana" allowBlank="1" showInputMessage="1" showErrorMessage="1" sqref="Q242:T242" xr:uid="{3FA02AD4-0964-48C5-818D-51900DEA416B}"/>
    <dataValidation type="whole" imeMode="halfAlpha" allowBlank="1" showInputMessage="1" showErrorMessage="1" error="有効な数字を入力してください" sqref="P243" xr:uid="{C2E27569-4258-42F6-B89D-01EA5AD1D7C1}">
      <formula1>1</formula1>
      <formula2>67</formula2>
    </dataValidation>
    <dataValidation errorStyle="warning" imeMode="hiragana" allowBlank="1" showInputMessage="1" showErrorMessage="1" sqref="Q243:T243" xr:uid="{8C107B5C-02E0-4AA2-944D-4CB63217F0EA}"/>
    <dataValidation type="whole" imeMode="halfAlpha" allowBlank="1" showInputMessage="1" showErrorMessage="1" error="有効な数字を入力してください" sqref="P244" xr:uid="{56E95520-E495-4D92-9FB5-4FBD8B8AAE1B}">
      <formula1>1</formula1>
      <formula2>67</formula2>
    </dataValidation>
    <dataValidation errorStyle="warning" imeMode="hiragana" allowBlank="1" showInputMessage="1" showErrorMessage="1" sqref="Q244:T244" xr:uid="{AA2EFB6A-D291-48E0-98FB-968672E3BFB7}"/>
    <dataValidation type="whole" imeMode="halfAlpha" allowBlank="1" showInputMessage="1" showErrorMessage="1" error="有効な数字を入力してください" sqref="P245" xr:uid="{58E1B92A-AD7E-4784-8501-D04633088436}">
      <formula1>1</formula1>
      <formula2>67</formula2>
    </dataValidation>
    <dataValidation errorStyle="warning" imeMode="hiragana" allowBlank="1" showInputMessage="1" showErrorMessage="1" sqref="Q245:T245" xr:uid="{4991E8AE-45AA-4457-B1C3-CD75FEC8A7D8}"/>
    <dataValidation type="whole" imeMode="halfAlpha" allowBlank="1" showInputMessage="1" showErrorMessage="1" error="有効な数字を入力してください。10兆円以上になる場合は、9,999,999,999と入力してください" sqref="U240:W245" xr:uid="{D8BFD02C-2035-477A-8E08-C816AA80C8B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X240:Y245" xr:uid="{8A158494-DB3C-4033-A653-724B6425B680}">
      <formula1>-9999999999</formula1>
      <formula2>9999999999</formula2>
    </dataValidation>
    <dataValidation type="whole" imeMode="halfAlpha" allowBlank="1" showInputMessage="1" showErrorMessage="1" error="有効な数字を入力してください" sqref="P246" xr:uid="{090B2551-98C2-45C4-A8DC-1DDEFF33D5EC}">
      <formula1>1</formula1>
      <formula2>67</formula2>
    </dataValidation>
    <dataValidation errorStyle="warning" imeMode="hiragana" allowBlank="1" showInputMessage="1" showErrorMessage="1" sqref="Q246:T246" xr:uid="{B788A5BF-6359-4A66-B7C8-414BA85F8B34}"/>
    <dataValidation type="whole" imeMode="halfAlpha" allowBlank="1" showInputMessage="1" showErrorMessage="1" error="有効な数字を入力してください" sqref="P247" xr:uid="{46211F68-5551-4041-BF57-01B6533A9D9F}">
      <formula1>1</formula1>
      <formula2>67</formula2>
    </dataValidation>
    <dataValidation errorStyle="warning" imeMode="hiragana" allowBlank="1" showInputMessage="1" showErrorMessage="1" sqref="Q247:T247" xr:uid="{627F7305-C9E4-48EB-95CD-22ED45BA4FEA}"/>
    <dataValidation type="whole" imeMode="halfAlpha" allowBlank="1" showInputMessage="1" showErrorMessage="1" error="有効な数字を入力してください" sqref="P248" xr:uid="{DACAFAF9-17D3-4931-8F29-E23FA011573C}">
      <formula1>1</formula1>
      <formula2>67</formula2>
    </dataValidation>
    <dataValidation errorStyle="warning" imeMode="hiragana" allowBlank="1" showInputMessage="1" showErrorMessage="1" sqref="Q248:T248" xr:uid="{653F1204-BAA9-41A7-96B1-31C9F2D1B3F5}"/>
    <dataValidation type="whole" imeMode="halfAlpha" allowBlank="1" showInputMessage="1" showErrorMessage="1" error="有効な数字を入力してください" sqref="P249" xr:uid="{5E2F817B-0648-49C4-8348-51EE0BB2B461}">
      <formula1>1</formula1>
      <formula2>67</formula2>
    </dataValidation>
    <dataValidation errorStyle="warning" imeMode="hiragana" allowBlank="1" showInputMessage="1" showErrorMessage="1" sqref="Q249:T249" xr:uid="{8E44A285-AFD6-4B12-AF55-580FB47FFB79}"/>
    <dataValidation type="whole" imeMode="halfAlpha" allowBlank="1" showInputMessage="1" showErrorMessage="1" error="有効な数字を入力してください" sqref="P250" xr:uid="{F7302B12-BAE5-4EBD-A81D-499166C0E5B0}">
      <formula1>1</formula1>
      <formula2>67</formula2>
    </dataValidation>
    <dataValidation errorStyle="warning" imeMode="hiragana" allowBlank="1" showInputMessage="1" showErrorMessage="1" sqref="Q250:T250" xr:uid="{52B4D3FC-1249-49A6-896A-85E4A3634417}"/>
    <dataValidation type="whole" imeMode="halfAlpha" allowBlank="1" showInputMessage="1" showErrorMessage="1" error="有効な数字を入力してください。10兆円以上になる場合は、9,999,999,999と入力してください" sqref="U246:W250" xr:uid="{9A58376A-2348-41C7-B320-0AF406414C7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X246:Y250" xr:uid="{F986B225-E621-4BCC-BE4D-A2890519D30B}">
      <formula1>-9999999999</formula1>
      <formula2>9999999999</formula2>
    </dataValidation>
    <dataValidation type="whole" imeMode="halfAlpha" allowBlank="1" showInputMessage="1" showErrorMessage="1" error="有効な数字を入力してください" sqref="P251" xr:uid="{F26F4936-2F2E-42BF-B761-47202B95C1EC}">
      <formula1>1</formula1>
      <formula2>67</formula2>
    </dataValidation>
    <dataValidation errorStyle="warning" imeMode="hiragana" allowBlank="1" showInputMessage="1" showErrorMessage="1" sqref="Q251:T251" xr:uid="{BA41BD6A-4878-46FE-A241-AE6AC549A503}"/>
    <dataValidation type="whole" imeMode="halfAlpha" allowBlank="1" showInputMessage="1" showErrorMessage="1" error="有効な数字を入力してください" sqref="P252" xr:uid="{A175BCA5-4C71-4A0D-8968-914E816E4DDC}">
      <formula1>1</formula1>
      <formula2>67</formula2>
    </dataValidation>
    <dataValidation errorStyle="warning" imeMode="hiragana" allowBlank="1" showInputMessage="1" showErrorMessage="1" sqref="Q252:T252" xr:uid="{BF2CF00F-09B5-4A9E-B1FB-9A902764BC7C}"/>
    <dataValidation type="whole" imeMode="halfAlpha" allowBlank="1" showInputMessage="1" showErrorMessage="1" error="有効な数字を入力してください" sqref="P253" xr:uid="{931598C4-BC2D-4DF4-8B91-19AD395F6FB9}">
      <formula1>1</formula1>
      <formula2>67</formula2>
    </dataValidation>
    <dataValidation errorStyle="warning" imeMode="hiragana" allowBlank="1" showInputMessage="1" showErrorMessage="1" sqref="Q253:T253" xr:uid="{ED93C90F-065D-41AA-9A19-5B49DBAB3E44}"/>
    <dataValidation type="whole" imeMode="halfAlpha" allowBlank="1" showInputMessage="1" showErrorMessage="1" error="有効な数字を入力してください" sqref="P254" xr:uid="{548FCD41-3066-4A4A-98FA-451C667C7479}">
      <formula1>1</formula1>
      <formula2>67</formula2>
    </dataValidation>
    <dataValidation errorStyle="warning" imeMode="hiragana" allowBlank="1" showInputMessage="1" showErrorMessage="1" sqref="Q254:T254" xr:uid="{2F39C319-1A0A-4470-A499-1C7923367AB5}"/>
    <dataValidation type="whole" imeMode="halfAlpha" allowBlank="1" showInputMessage="1" showErrorMessage="1" error="有効な数字を入力してください" sqref="P255" xr:uid="{2980111D-63D4-4381-9577-0189CBB032A7}">
      <formula1>1</formula1>
      <formula2>67</formula2>
    </dataValidation>
    <dataValidation errorStyle="warning" imeMode="hiragana" allowBlank="1" showInputMessage="1" showErrorMessage="1" sqref="Q255:T255" xr:uid="{21623B8D-F120-4F3F-A00A-E27ED6291839}"/>
    <dataValidation type="whole" imeMode="halfAlpha" allowBlank="1" showInputMessage="1" showErrorMessage="1" error="有効な数字を入力してください" sqref="P256" xr:uid="{16F1D019-334A-4D49-8365-9A2B4803A6F3}">
      <formula1>1</formula1>
      <formula2>67</formula2>
    </dataValidation>
    <dataValidation errorStyle="warning" imeMode="hiragana" allowBlank="1" showInputMessage="1" showErrorMessage="1" sqref="Q256:T256" xr:uid="{DEF52542-30E7-4507-8B89-2363EA0E2844}"/>
    <dataValidation type="whole" imeMode="halfAlpha" allowBlank="1" showInputMessage="1" showErrorMessage="1" error="有効な数字を入力してください" sqref="P257" xr:uid="{A6EA5E29-3FA0-40CD-A0BD-E90790F5835E}">
      <formula1>1</formula1>
      <formula2>67</formula2>
    </dataValidation>
    <dataValidation errorStyle="warning" imeMode="hiragana" allowBlank="1" showInputMessage="1" showErrorMessage="1" sqref="Q257:T257" xr:uid="{A936B714-E04E-44CD-84A7-EFC90DA4443F}"/>
    <dataValidation type="whole" imeMode="halfAlpha" allowBlank="1" showInputMessage="1" showErrorMessage="1" error="有効な数字を入力してください。10兆円以上になる場合は、9,999,999,999と入力してください" sqref="U251:W257" xr:uid="{1178F8FF-D464-49B1-BA17-23EA0074633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X251:Y257" xr:uid="{4AC7CA78-2849-432B-B176-BC1E5D3F0EC6}">
      <formula1>-9999999999</formula1>
      <formula2>9999999999</formula2>
    </dataValidation>
    <dataValidation type="whole" imeMode="halfAlpha" allowBlank="1" showInputMessage="1" showErrorMessage="1" error="有効な数字を入力してください" sqref="P258" xr:uid="{2C74CCFA-A5AF-491E-A1FC-DFE9FE5464E5}">
      <formula1>1</formula1>
      <formula2>67</formula2>
    </dataValidation>
    <dataValidation errorStyle="warning" imeMode="hiragana" allowBlank="1" showInputMessage="1" showErrorMessage="1" sqref="Q258:T258" xr:uid="{121D4E80-A0FC-4C48-81CD-7AC7B65E78C9}"/>
    <dataValidation type="whole" imeMode="halfAlpha" allowBlank="1" showInputMessage="1" showErrorMessage="1" error="有効な数字を入力してください" sqref="P259" xr:uid="{B6B4261C-B19D-4511-BBBC-62FB32C9F648}">
      <formula1>1</formula1>
      <formula2>67</formula2>
    </dataValidation>
    <dataValidation errorStyle="warning" imeMode="hiragana" allowBlank="1" showInputMessage="1" showErrorMessage="1" sqref="Q259:T259" xr:uid="{472DAD5E-F851-4D00-A708-BDF4AB7258A4}"/>
    <dataValidation type="whole" imeMode="halfAlpha" allowBlank="1" showInputMessage="1" showErrorMessage="1" error="有効な数字を入力してください。10兆円以上になる場合は、9,999,999,999と入力してください" sqref="U258:W259" xr:uid="{CD0435AE-B92B-4248-A09F-22ECDC74502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X258:Y259" xr:uid="{8751E01D-4155-4950-B69F-66284CE49A56}">
      <formula1>-9999999999</formula1>
      <formula2>9999999999</formula2>
    </dataValidation>
    <dataValidation type="whole" imeMode="halfAlpha" allowBlank="1" showInputMessage="1" showErrorMessage="1" error="有効な数字を入力してください" sqref="P260" xr:uid="{A6D01CE5-53FD-43BD-9CDF-8D4EB3642E75}">
      <formula1>1</formula1>
      <formula2>67</formula2>
    </dataValidation>
    <dataValidation errorStyle="warning" imeMode="hiragana" allowBlank="1" showInputMessage="1" showErrorMessage="1" sqref="Q260:T260" xr:uid="{AE6425F6-4883-428E-9A64-790752DF779C}"/>
    <dataValidation type="whole" imeMode="halfAlpha" allowBlank="1" showInputMessage="1" showErrorMessage="1" error="有効な数字を入力してください" sqref="P261" xr:uid="{AE9EA668-8241-4B4D-B36C-05EC0B1BE2EA}">
      <formula1>1</formula1>
      <formula2>67</formula2>
    </dataValidation>
    <dataValidation errorStyle="warning" imeMode="hiragana" allowBlank="1" showInputMessage="1" showErrorMessage="1" sqref="Q261:T261" xr:uid="{EAE91EAF-A2A6-4A4F-BD6B-333C94479C41}"/>
    <dataValidation type="whole" imeMode="halfAlpha" allowBlank="1" showInputMessage="1" showErrorMessage="1" error="有効な数字を入力してください。10兆円以上になる場合は、9,999,999,999と入力してください" sqref="U260:W261" xr:uid="{5C16442C-FC0D-44FA-8906-4143446472F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X260:Y261" xr:uid="{6A85592D-78A3-487C-9A76-B6997D17DCD4}">
      <formula1>-9999999999</formula1>
      <formula2>9999999999</formula2>
    </dataValidation>
    <dataValidation type="whole" imeMode="halfAlpha" allowBlank="1" showInputMessage="1" showErrorMessage="1" error="有効な数字を入力してください" sqref="P262" xr:uid="{162C787E-59EA-4DF3-975F-0A4D4AF22D7B}">
      <formula1>1</formula1>
      <formula2>67</formula2>
    </dataValidation>
    <dataValidation errorStyle="warning" imeMode="hiragana" allowBlank="1" showInputMessage="1" showErrorMessage="1" sqref="Q262:T262" xr:uid="{679BC93C-B043-4C20-B383-3834EACE82F0}"/>
    <dataValidation type="whole" imeMode="halfAlpha" allowBlank="1" showInputMessage="1" showErrorMessage="1" error="有効な数字を入力してください" sqref="P263" xr:uid="{C9774842-46C0-40C8-8C7E-54536AA8DE63}">
      <formula1>1</formula1>
      <formula2>67</formula2>
    </dataValidation>
    <dataValidation errorStyle="warning" imeMode="hiragana" allowBlank="1" showInputMessage="1" showErrorMessage="1" sqref="Q263:T263" xr:uid="{D09AC650-923E-4B80-AAB4-9B2B83FB1C6F}"/>
    <dataValidation type="whole" imeMode="halfAlpha" allowBlank="1" showInputMessage="1" showErrorMessage="1" error="有効な数字を入力してください" sqref="P264" xr:uid="{57A043BF-F227-4894-8926-906ECBA4417D}">
      <formula1>1</formula1>
      <formula2>67</formula2>
    </dataValidation>
    <dataValidation errorStyle="warning" imeMode="hiragana" allowBlank="1" showInputMessage="1" showErrorMessage="1" sqref="Q264:T264" xr:uid="{72A56DDF-EC2B-4977-872D-43DA369525A0}"/>
    <dataValidation type="whole" imeMode="halfAlpha" allowBlank="1" showInputMessage="1" showErrorMessage="1" error="有効な数字を入力してください" sqref="P265" xr:uid="{554D45CD-2DAD-4876-BCBF-0F26F9FBB264}">
      <formula1>1</formula1>
      <formula2>67</formula2>
    </dataValidation>
    <dataValidation errorStyle="warning" imeMode="hiragana" allowBlank="1" showInputMessage="1" showErrorMessage="1" sqref="Q265:T265" xr:uid="{F9A42C9E-6133-4FFB-AEC5-31583FE9107D}"/>
    <dataValidation type="whole" imeMode="halfAlpha" allowBlank="1" showInputMessage="1" showErrorMessage="1" error="有効な数字を入力してください。10兆円以上になる場合は、9,999,999,999と入力してください" sqref="U262:W265" xr:uid="{C4D082B1-72F1-4A7D-9BA6-E4741CC21C3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X262:Y265" xr:uid="{16DE5E9D-C4D3-4272-898C-27B2A73E7414}">
      <formula1>-9999999999</formula1>
      <formula2>9999999999</formula2>
    </dataValidation>
    <dataValidation type="whole" imeMode="halfAlpha" allowBlank="1" showInputMessage="1" showErrorMessage="1" error="有効な数字を入力してください" sqref="P271" xr:uid="{24881AE1-8C9E-4483-AE30-0660B3EADB6E}">
      <formula1>1</formula1>
      <formula2>3</formula2>
    </dataValidation>
    <dataValidation errorStyle="warning" imeMode="hiragana" allowBlank="1" showInputMessage="1" showErrorMessage="1" sqref="Q271:T271" xr:uid="{3CEE5216-E49F-44C5-9CFC-3C42CAACE8A0}"/>
    <dataValidation type="whole" imeMode="halfAlpha" allowBlank="1" showInputMessage="1" showErrorMessage="1" error="有効な数字を入力してください" sqref="P272" xr:uid="{687CDE00-B131-48F7-8395-6F11B06C277B}">
      <formula1>1</formula1>
      <formula2>3</formula2>
    </dataValidation>
    <dataValidation errorStyle="warning" imeMode="hiragana" allowBlank="1" showInputMessage="1" showErrorMessage="1" sqref="Q272:T272" xr:uid="{0D1B3703-A653-4293-B9AF-713476CBB4AF}"/>
    <dataValidation type="whole" imeMode="halfAlpha" allowBlank="1" showInputMessage="1" showErrorMessage="1" error="有効な数字を入力してください" sqref="P273" xr:uid="{C130A0AF-D59E-488A-8C0F-1A35AF1762B0}">
      <formula1>1</formula1>
      <formula2>3</formula2>
    </dataValidation>
    <dataValidation errorStyle="warning" imeMode="hiragana" allowBlank="1" showInputMessage="1" showErrorMessage="1" sqref="Q273:T273" xr:uid="{594CFC27-673D-4C46-97D1-8BAD5E56B134}"/>
    <dataValidation type="whole" imeMode="halfAlpha" allowBlank="1" showInputMessage="1" showErrorMessage="1" error="有効な数字を入力してください。10兆円以上になる場合は、9,999,999,999と入力してください" sqref="U271:W273" xr:uid="{7232F868-4621-40BC-A8BA-52AA353C9EC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X271:Y273" xr:uid="{7C1C21A0-206B-4091-BA64-0309C31EF24D}">
      <formula1>-9999999999</formula1>
      <formula2>9999999999</formula2>
    </dataValidation>
    <dataValidation type="whole" imeMode="halfAlpha" allowBlank="1" showInputMessage="1" showErrorMessage="1" error="有効な数字を入力してください" sqref="P279" xr:uid="{61CF4881-4628-4009-95D1-35CF67318B5B}">
      <formula1>1</formula1>
      <formula2>45</formula2>
    </dataValidation>
    <dataValidation errorStyle="warning" imeMode="hiragana" allowBlank="1" showInputMessage="1" showErrorMessage="1" sqref="Q279:T279" xr:uid="{1C8BBA00-39EE-432D-81D4-2F11639B7830}"/>
    <dataValidation type="whole" imeMode="halfAlpha" allowBlank="1" showInputMessage="1" showErrorMessage="1" error="有効な数字を入力してください" sqref="P280" xr:uid="{A517EDCA-0CD4-4ED9-AC72-D5BF457FD986}">
      <formula1>1</formula1>
      <formula2>45</formula2>
    </dataValidation>
    <dataValidation errorStyle="warning" imeMode="hiragana" allowBlank="1" showInputMessage="1" showErrorMessage="1" sqref="Q280:T280" xr:uid="{C4D4BB83-EE71-4F69-A35A-72D505469BD3}"/>
    <dataValidation type="whole" imeMode="halfAlpha" allowBlank="1" showInputMessage="1" showErrorMessage="1" error="有効な数字を入力してください" sqref="P281" xr:uid="{8CA9AFEF-8516-4275-8BC9-91A6268D1FF2}">
      <formula1>1</formula1>
      <formula2>45</formula2>
    </dataValidation>
    <dataValidation errorStyle="warning" imeMode="hiragana" allowBlank="1" showInputMessage="1" showErrorMessage="1" sqref="Q281:T281" xr:uid="{93F7087D-965A-4DC2-9247-5195FBB3A33D}"/>
    <dataValidation type="whole" imeMode="halfAlpha" allowBlank="1" showInputMessage="1" showErrorMessage="1" error="有効な数字を入力してください" sqref="P282" xr:uid="{965C0B79-8696-4C0F-B613-CFF22147E280}">
      <formula1>1</formula1>
      <formula2>45</formula2>
    </dataValidation>
    <dataValidation errorStyle="warning" imeMode="hiragana" allowBlank="1" showInputMessage="1" showErrorMessage="1" sqref="Q282:T282" xr:uid="{7DEA8264-A7BE-42BF-94E5-97EAD2D83980}"/>
    <dataValidation type="whole" imeMode="halfAlpha" allowBlank="1" showInputMessage="1" showErrorMessage="1" error="有効な数字を入力してください" sqref="P283" xr:uid="{5D623C16-E74E-4646-A6D3-1DFA38E8E725}">
      <formula1>1</formula1>
      <formula2>45</formula2>
    </dataValidation>
    <dataValidation errorStyle="warning" imeMode="hiragana" allowBlank="1" showInputMessage="1" showErrorMessage="1" sqref="Q283:T283" xr:uid="{87B85C4F-751A-417A-BA97-821E88E3D812}"/>
    <dataValidation type="whole" imeMode="halfAlpha" allowBlank="1" showInputMessage="1" showErrorMessage="1" error="有効な数字を入力してください" sqref="P284" xr:uid="{12E120FD-DA03-4056-9D6D-D79287DD0CEF}">
      <formula1>1</formula1>
      <formula2>45</formula2>
    </dataValidation>
    <dataValidation errorStyle="warning" imeMode="hiragana" allowBlank="1" showInputMessage="1" showErrorMessage="1" sqref="Q284:T284" xr:uid="{734E8DCA-88C4-4F04-8F92-F96F8D7B7AD2}"/>
    <dataValidation type="whole" imeMode="halfAlpha" allowBlank="1" showInputMessage="1" showErrorMessage="1" error="有効な数字を入力してください" sqref="P285" xr:uid="{D8F9E2B8-15BE-43CF-A4AB-054136851849}">
      <formula1>1</formula1>
      <formula2>45</formula2>
    </dataValidation>
    <dataValidation errorStyle="warning" imeMode="hiragana" allowBlank="1" showInputMessage="1" showErrorMessage="1" sqref="Q285:T285" xr:uid="{B3AA8775-4D9C-4021-8F5F-F6DBA88132DF}"/>
    <dataValidation type="whole" imeMode="halfAlpha" allowBlank="1" showInputMessage="1" showErrorMessage="1" error="有効な数字を入力してください" sqref="P286" xr:uid="{B99AF47A-9A68-47C2-BDBD-F8E92407FB64}">
      <formula1>1</formula1>
      <formula2>45</formula2>
    </dataValidation>
    <dataValidation errorStyle="warning" imeMode="hiragana" allowBlank="1" showInputMessage="1" showErrorMessage="1" sqref="Q286:T286" xr:uid="{E58D80E3-AF5C-498E-98FB-F91D5F7C5D28}"/>
    <dataValidation type="whole" imeMode="halfAlpha" allowBlank="1" showInputMessage="1" showErrorMessage="1" error="有効な数字を入力してください" sqref="P287" xr:uid="{BC5984B7-9A84-4284-AE95-7977A3D0A6B9}">
      <formula1>1</formula1>
      <formula2>45</formula2>
    </dataValidation>
    <dataValidation errorStyle="warning" imeMode="hiragana" allowBlank="1" showInputMessage="1" showErrorMessage="1" sqref="Q287:T287" xr:uid="{56E6DCE0-04C2-4938-849C-4098E20A4437}"/>
    <dataValidation type="whole" imeMode="halfAlpha" allowBlank="1" showInputMessage="1" showErrorMessage="1" error="有効な数字を入力してください" sqref="P288" xr:uid="{A91BBBB2-C8C6-4B99-9B49-D560633CBB30}">
      <formula1>1</formula1>
      <formula2>45</formula2>
    </dataValidation>
    <dataValidation errorStyle="warning" imeMode="hiragana" allowBlank="1" showInputMessage="1" showErrorMessage="1" sqref="Q288:T288" xr:uid="{37504F40-7311-44A5-91CA-BB0399D4E90E}"/>
    <dataValidation type="whole" imeMode="halfAlpha" allowBlank="1" showInputMessage="1" showErrorMessage="1" error="有効な数字を入力してください" sqref="P289" xr:uid="{A3246A93-2D55-4727-A32B-A6E2A92CBA26}">
      <formula1>1</formula1>
      <formula2>45</formula2>
    </dataValidation>
    <dataValidation errorStyle="warning" imeMode="hiragana" allowBlank="1" showInputMessage="1" showErrorMessage="1" sqref="Q289:T289" xr:uid="{F1A0EC73-EF6D-4E1C-8809-3F9D61120E5F}"/>
    <dataValidation type="whole" imeMode="halfAlpha" allowBlank="1" showInputMessage="1" showErrorMessage="1" error="有効な数字を入力してください" sqref="P290" xr:uid="{11B205F5-85DB-4635-AB06-D972F462C0BE}">
      <formula1>1</formula1>
      <formula2>45</formula2>
    </dataValidation>
    <dataValidation errorStyle="warning" imeMode="hiragana" allowBlank="1" showInputMessage="1" showErrorMessage="1" sqref="Q290:T290" xr:uid="{71E9412A-1635-4872-8813-20FA39C43140}"/>
    <dataValidation type="whole" imeMode="halfAlpha" allowBlank="1" showInputMessage="1" showErrorMessage="1" error="有効な数字を入力してください" sqref="P291" xr:uid="{6E19D8A7-DEBE-466B-B0FE-E10474924566}">
      <formula1>1</formula1>
      <formula2>45</formula2>
    </dataValidation>
    <dataValidation errorStyle="warning" imeMode="hiragana" allowBlank="1" showInputMessage="1" showErrorMessage="1" sqref="Q291:T291" xr:uid="{406EBAD9-7C36-4C1E-8B84-632990B411F9}"/>
    <dataValidation type="whole" imeMode="halfAlpha" allowBlank="1" showInputMessage="1" showErrorMessage="1" error="有効な数字を入力してください" sqref="P292" xr:uid="{7BD7619F-591C-4E63-8116-C8EDBBB596F8}">
      <formula1>1</formula1>
      <formula2>45</formula2>
    </dataValidation>
    <dataValidation errorStyle="warning" imeMode="hiragana" allowBlank="1" showInputMessage="1" showErrorMessage="1" sqref="Q292:T292" xr:uid="{DCFD062B-1E3C-43BB-B0BF-6AF2193085F4}"/>
    <dataValidation type="whole" imeMode="halfAlpha" allowBlank="1" showInputMessage="1" showErrorMessage="1" error="有効な数字を入力してください。10兆円以上になる場合は、9,999,999,999と入力してください" sqref="U279:W292" xr:uid="{67582969-11EF-43AB-B22F-4C39CDAB6EE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X279:Y292" xr:uid="{D8A04581-5827-404E-9F31-2682AAB4C29E}">
      <formula1>-9999999999</formula1>
      <formula2>9999999999</formula2>
    </dataValidation>
    <dataValidation type="whole" imeMode="halfAlpha" allowBlank="1" showInputMessage="1" showErrorMessage="1" error="有効な数字を入力してください" sqref="P293" xr:uid="{34DDFA53-2914-4B6D-A934-D4683CDAF750}">
      <formula1>1</formula1>
      <formula2>45</formula2>
    </dataValidation>
    <dataValidation errorStyle="warning" imeMode="hiragana" allowBlank="1" showInputMessage="1" showErrorMessage="1" sqref="Q293:T293" xr:uid="{05E31FAF-7416-44EE-904A-6ED2F36964AE}"/>
    <dataValidation type="whole" imeMode="halfAlpha" allowBlank="1" showInputMessage="1" showErrorMessage="1" error="有効な数字を入力してください" sqref="P294" xr:uid="{51D78592-2A10-4E80-8D22-0886EC3BAA95}">
      <formula1>1</formula1>
      <formula2>45</formula2>
    </dataValidation>
    <dataValidation errorStyle="warning" imeMode="hiragana" allowBlank="1" showInputMessage="1" showErrorMessage="1" sqref="Q294:T294" xr:uid="{D1DEA8E8-C218-4B43-9C48-F0C925EEE8AC}"/>
    <dataValidation type="whole" imeMode="halfAlpha" allowBlank="1" showInputMessage="1" showErrorMessage="1" error="有効な数字を入力してください" sqref="P295" xr:uid="{8811A63B-C223-4540-A24C-3A83FBFFEA1A}">
      <formula1>1</formula1>
      <formula2>45</formula2>
    </dataValidation>
    <dataValidation errorStyle="warning" imeMode="hiragana" allowBlank="1" showInputMessage="1" showErrorMessage="1" sqref="Q295:T295" xr:uid="{2715DCB6-E5D2-4D77-AE2B-9BDD1B0374B5}"/>
    <dataValidation type="whole" imeMode="halfAlpha" allowBlank="1" showInputMessage="1" showErrorMessage="1" error="有効な数字を入力してください" sqref="P296" xr:uid="{1CAF9A8C-0DC2-4B7D-A835-5B65A5138D81}">
      <formula1>1</formula1>
      <formula2>45</formula2>
    </dataValidation>
    <dataValidation errorStyle="warning" imeMode="hiragana" allowBlank="1" showInputMessage="1" showErrorMessage="1" sqref="Q296:T296" xr:uid="{325538B2-2E4F-498C-ACA8-8C35D82F17D2}"/>
    <dataValidation type="whole" imeMode="halfAlpha" allowBlank="1" showInputMessage="1" showErrorMessage="1" error="有効な数字を入力してください" sqref="P297" xr:uid="{3AE5E39B-9248-4846-B302-E3AA76766451}">
      <formula1>1</formula1>
      <formula2>45</formula2>
    </dataValidation>
    <dataValidation errorStyle="warning" imeMode="hiragana" allowBlank="1" showInputMessage="1" showErrorMessage="1" sqref="Q297:T297" xr:uid="{88CBFFE9-0F0A-4C40-87AB-D77F09B54789}"/>
    <dataValidation type="whole" imeMode="halfAlpha" allowBlank="1" showInputMessage="1" showErrorMessage="1" error="有効な数字を入力してください。10兆円以上になる場合は、9,999,999,999と入力してください" sqref="U293:W297" xr:uid="{F511F9FF-D267-48F8-9F57-16E111019E0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X293:Y297" xr:uid="{AE8FBFAC-A71E-4F00-89AE-E09CFFB8C5DD}">
      <formula1>-9999999999</formula1>
      <formula2>9999999999</formula2>
    </dataValidation>
    <dataValidation type="whole" imeMode="halfAlpha" allowBlank="1" showInputMessage="1" showErrorMessage="1" error="有効な数字を入力してください" sqref="P298" xr:uid="{1AC5EFAA-D8A8-424D-BBC6-B1FCFA648DF9}">
      <formula1>1</formula1>
      <formula2>45</formula2>
    </dataValidation>
    <dataValidation errorStyle="warning" imeMode="hiragana" allowBlank="1" showInputMessage="1" showErrorMessage="1" sqref="Q298:T298" xr:uid="{BCCDECE5-01CA-4907-BCBD-57F2D5024249}"/>
    <dataValidation type="whole" imeMode="halfAlpha" allowBlank="1" showInputMessage="1" showErrorMessage="1" error="有効な数字を入力してください" sqref="P299" xr:uid="{E8D99782-3C3B-4873-97B9-CE72AB304E0F}">
      <formula1>1</formula1>
      <formula2>45</formula2>
    </dataValidation>
    <dataValidation errorStyle="warning" imeMode="hiragana" allowBlank="1" showInputMessage="1" showErrorMessage="1" sqref="Q299:T299" xr:uid="{37F2E6D4-825A-4FF4-9855-B2F25271903B}"/>
    <dataValidation type="whole" imeMode="halfAlpha" allowBlank="1" showInputMessage="1" showErrorMessage="1" error="有効な数字を入力してください" sqref="P300" xr:uid="{2F0260C5-BDE6-4DE9-A6D9-BD9D26B09412}">
      <formula1>1</formula1>
      <formula2>45</formula2>
    </dataValidation>
    <dataValidation errorStyle="warning" imeMode="hiragana" allowBlank="1" showInputMessage="1" showErrorMessage="1" sqref="Q300:T300" xr:uid="{B03BBFBD-4E33-4891-921D-EFF5C7C48C9B}"/>
    <dataValidation type="whole" imeMode="halfAlpha" allowBlank="1" showInputMessage="1" showErrorMessage="1" error="有効な数字を入力してください。10兆円以上になる場合は、9,999,999,999と入力してください" sqref="U298:W300" xr:uid="{812FB509-BB14-4233-8E88-11F8D995058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X298:Y300" xr:uid="{55209B3F-3DF6-47D4-8AA6-F6C1BE332AB9}">
      <formula1>-9999999999</formula1>
      <formula2>9999999999</formula2>
    </dataValidation>
    <dataValidation type="whole" imeMode="halfAlpha" allowBlank="1" showInputMessage="1" showErrorMessage="1" error="有効な数字を入力してください" sqref="P301" xr:uid="{3F2FE575-7B31-4843-BF95-0F215D84A4DF}">
      <formula1>1</formula1>
      <formula2>45</formula2>
    </dataValidation>
    <dataValidation errorStyle="warning" imeMode="hiragana" allowBlank="1" showInputMessage="1" showErrorMessage="1" sqref="Q301:T301" xr:uid="{4D40B1D8-1D13-4754-89D8-1835B913D456}"/>
    <dataValidation type="whole" imeMode="halfAlpha" allowBlank="1" showInputMessage="1" showErrorMessage="1" error="有効な数字を入力してください" sqref="P302" xr:uid="{145E9604-0745-4693-98AC-A377D44D885C}">
      <formula1>1</formula1>
      <formula2>45</formula2>
    </dataValidation>
    <dataValidation errorStyle="warning" imeMode="hiragana" allowBlank="1" showInputMessage="1" showErrorMessage="1" sqref="Q302:T302" xr:uid="{8BFBEEF6-41FA-46C7-9AB1-ADE8A845ABDE}"/>
    <dataValidation type="whole" imeMode="halfAlpha" allowBlank="1" showInputMessage="1" showErrorMessage="1" error="有効な数字を入力してください" sqref="P303" xr:uid="{02DAEC43-8B27-4D78-BF51-9B27C740B7F6}">
      <formula1>1</formula1>
      <formula2>45</formula2>
    </dataValidation>
    <dataValidation errorStyle="warning" imeMode="hiragana" allowBlank="1" showInputMessage="1" showErrorMessage="1" sqref="Q303:T303" xr:uid="{662ECBD3-8D0B-4DE0-A16A-44E3B9D2AE4D}"/>
    <dataValidation type="whole" imeMode="halfAlpha" allowBlank="1" showInputMessage="1" showErrorMessage="1" error="有効な数字を入力してください" sqref="P304" xr:uid="{A33ECF17-C5E6-4D3C-8E38-076317B6EAF6}">
      <formula1>1</formula1>
      <formula2>45</formula2>
    </dataValidation>
    <dataValidation errorStyle="warning" imeMode="hiragana" allowBlank="1" showInputMessage="1" showErrorMessage="1" sqref="Q304:T304" xr:uid="{6B04FB17-FB9C-49AD-B874-CE1E4AF9FEA6}"/>
    <dataValidation type="whole" imeMode="halfAlpha" allowBlank="1" showInputMessage="1" showErrorMessage="1" error="有効な数字を入力してください。10兆円以上になる場合は、9,999,999,999と入力してください" sqref="U301:W304" xr:uid="{D4717726-EB43-4EC7-B8F6-D5C33A9BB9A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X301:Y304" xr:uid="{C1801894-28BD-4830-8C21-9500D302A684}">
      <formula1>-9999999999</formula1>
      <formula2>9999999999</formula2>
    </dataValidation>
    <dataValidation type="whole" imeMode="halfAlpha" allowBlank="1" showInputMessage="1" showErrorMessage="1" error="有効な数字を入力してください" sqref="P305" xr:uid="{9270924A-68CE-457D-9A62-B5AEC089814C}">
      <formula1>1</formula1>
      <formula2>45</formula2>
    </dataValidation>
    <dataValidation errorStyle="warning" imeMode="hiragana" allowBlank="1" showInputMessage="1" showErrorMessage="1" sqref="Q305:T305" xr:uid="{B186E7CE-6CAA-47D6-9333-DE8CA47A2677}"/>
    <dataValidation type="whole" imeMode="halfAlpha" allowBlank="1" showInputMessage="1" showErrorMessage="1" error="有効な数字を入力してください" sqref="P306" xr:uid="{A12F163E-1265-400F-AF35-81C0642543CE}">
      <formula1>1</formula1>
      <formula2>45</formula2>
    </dataValidation>
    <dataValidation errorStyle="warning" imeMode="hiragana" allowBlank="1" showInputMessage="1" showErrorMessage="1" sqref="Q306:T306" xr:uid="{931EB0E2-1256-466A-9FC5-FBBA55A5EA5C}"/>
    <dataValidation type="whole" imeMode="halfAlpha" allowBlank="1" showInputMessage="1" showErrorMessage="1" error="有効な数字を入力してください" sqref="P307" xr:uid="{0029BF2A-47A5-4335-A3CF-53B054C1F5D4}">
      <formula1>1</formula1>
      <formula2>45</formula2>
    </dataValidation>
    <dataValidation errorStyle="warning" imeMode="hiragana" allowBlank="1" showInputMessage="1" showErrorMessage="1" sqref="Q307:T307" xr:uid="{9351E919-9AC7-4EF5-A44D-DF8186E614EC}"/>
    <dataValidation type="whole" imeMode="halfAlpha" allowBlank="1" showInputMessage="1" showErrorMessage="1" error="有効な数字を入力してください" sqref="P308" xr:uid="{4740F523-9356-4CE7-8E25-7AA10AEF133A}">
      <formula1>1</formula1>
      <formula2>45</formula2>
    </dataValidation>
    <dataValidation errorStyle="warning" imeMode="hiragana" allowBlank="1" showInputMessage="1" showErrorMessage="1" sqref="Q308:T308" xr:uid="{6EF2EC03-9E61-456C-98B7-D2E5A65F3E9C}"/>
    <dataValidation type="whole" imeMode="halfAlpha" allowBlank="1" showInputMessage="1" showErrorMessage="1" error="有効な数字を入力してください" sqref="P309" xr:uid="{0C594E44-1597-424F-ADF4-2E20C1873696}">
      <formula1>1</formula1>
      <formula2>45</formula2>
    </dataValidation>
    <dataValidation errorStyle="warning" imeMode="hiragana" allowBlank="1" showInputMessage="1" showErrorMessage="1" sqref="Q309:T309" xr:uid="{2D2551E9-F8E2-4605-8778-C3FC25BF3AB5}"/>
    <dataValidation type="whole" imeMode="halfAlpha" allowBlank="1" showInputMessage="1" showErrorMessage="1" error="有効な数字を入力してください。10兆円以上になる場合は、9,999,999,999と入力してください" sqref="U305:W309" xr:uid="{654348C4-1D51-4594-9038-6017978B43B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X305:Y309" xr:uid="{B74207B3-2BB7-4BA3-A5D7-5990DA60D63D}">
      <formula1>-9999999999</formula1>
      <formula2>9999999999</formula2>
    </dataValidation>
    <dataValidation type="whole" imeMode="halfAlpha" allowBlank="1" showInputMessage="1" showErrorMessage="1" error="有効な数字を入力してください" sqref="P310" xr:uid="{A8883CE2-49AC-4F73-A2A2-74FE7162A168}">
      <formula1>1</formula1>
      <formula2>45</formula2>
    </dataValidation>
    <dataValidation errorStyle="warning" imeMode="hiragana" allowBlank="1" showInputMessage="1" showErrorMessage="1" sqref="Q310:T310" xr:uid="{D928FDC5-B363-47F8-9060-7B5F3E00198E}"/>
    <dataValidation type="whole" imeMode="halfAlpha" allowBlank="1" showInputMessage="1" showErrorMessage="1" error="有効な数字を入力してください" sqref="P311" xr:uid="{364C391D-66C4-40FC-84E4-327178AC9CA0}">
      <formula1>1</formula1>
      <formula2>45</formula2>
    </dataValidation>
    <dataValidation errorStyle="warning" imeMode="hiragana" allowBlank="1" showInputMessage="1" showErrorMessage="1" sqref="Q311:T311" xr:uid="{147259CE-BB1A-421B-B36A-91D3F21621CD}"/>
    <dataValidation type="whole" imeMode="halfAlpha" allowBlank="1" showInputMessage="1" showErrorMessage="1" error="有効な数字を入力してください。10兆円以上になる場合は、9,999,999,999と入力してください" sqref="U310:W311" xr:uid="{C192990F-1F97-4C53-A019-3BC66564806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X310:Y311" xr:uid="{487B5972-1EAC-4A19-B36D-2FC6A1BA6F58}">
      <formula1>-9999999999</formula1>
      <formula2>9999999999</formula2>
    </dataValidation>
    <dataValidation type="whole" imeMode="halfAlpha" allowBlank="1" showInputMessage="1" showErrorMessage="1" error="有効な数字を入力してください" sqref="P312" xr:uid="{9F906B9D-F5FC-48AC-84F5-6781D3ED8B27}">
      <formula1>1</formula1>
      <formula2>45</formula2>
    </dataValidation>
    <dataValidation errorStyle="warning" imeMode="hiragana" allowBlank="1" showInputMessage="1" showErrorMessage="1" sqref="Q312:T312" xr:uid="{3A6E0D85-FD44-4462-A673-368E48F2DA7D}"/>
    <dataValidation type="whole" imeMode="halfAlpha" allowBlank="1" showInputMessage="1" showErrorMessage="1" error="有効な数字を入力してください" sqref="P313" xr:uid="{AEE86B03-6145-4E77-AADE-E87B1A18E04E}">
      <formula1>1</formula1>
      <formula2>45</formula2>
    </dataValidation>
    <dataValidation errorStyle="warning" imeMode="hiragana" allowBlank="1" showInputMessage="1" showErrorMessage="1" sqref="Q313:T313" xr:uid="{23B1D123-B84C-4905-9A4E-DC2C27092644}"/>
    <dataValidation type="whole" imeMode="halfAlpha" allowBlank="1" showInputMessage="1" showErrorMessage="1" error="有効な数字を入力してください" sqref="P314" xr:uid="{3451D1AF-30C6-49B5-97BD-8D69F336FE7C}">
      <formula1>1</formula1>
      <formula2>45</formula2>
    </dataValidation>
    <dataValidation errorStyle="warning" imeMode="hiragana" allowBlank="1" showInputMessage="1" showErrorMessage="1" sqref="Q314:T314" xr:uid="{76D43945-8DD2-408E-8335-B31F86584482}"/>
    <dataValidation type="whole" imeMode="halfAlpha" allowBlank="1" showInputMessage="1" showErrorMessage="1" error="有効な数字を入力してください" sqref="P315" xr:uid="{DF4AF0F6-9F05-4D65-B268-5A2FD76716F1}">
      <formula1>1</formula1>
      <formula2>45</formula2>
    </dataValidation>
    <dataValidation errorStyle="warning" imeMode="hiragana" allowBlank="1" showInputMessage="1" showErrorMessage="1" sqref="Q315:T315" xr:uid="{E6A35E16-8CB2-46B1-90E0-96A7F61D7B74}"/>
    <dataValidation type="whole" imeMode="halfAlpha" allowBlank="1" showInputMessage="1" showErrorMessage="1" error="有効な数字を入力してください。10兆円以上になる場合は、9,999,999,999と入力してください" sqref="U312:W315" xr:uid="{D86CF972-03E5-41CD-89AB-AD2A9518C5A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X312:Y315" xr:uid="{1BA7AB85-EA9F-45DA-B618-B657BA435DBD}">
      <formula1>-9999999999</formula1>
      <formula2>9999999999</formula2>
    </dataValidation>
    <dataValidation type="whole" imeMode="halfAlpha" allowBlank="1" showInputMessage="1" showErrorMessage="1" error="有効な数字を入力してください" sqref="P316" xr:uid="{BA3191C9-3547-40C7-99DB-A633C6A1071A}">
      <formula1>1</formula1>
      <formula2>45</formula2>
    </dataValidation>
    <dataValidation errorStyle="warning" imeMode="hiragana" allowBlank="1" showInputMessage="1" showErrorMessage="1" sqref="Q316:T316" xr:uid="{54B22465-BFBB-46D5-B58C-765E34EE443E}"/>
    <dataValidation type="whole" imeMode="halfAlpha" allowBlank="1" showInputMessage="1" showErrorMessage="1" error="有効な数字を入力してください" sqref="P317" xr:uid="{2210CB09-5660-4A54-94A4-FBC864A6D8FF}">
      <formula1>1</formula1>
      <formula2>45</formula2>
    </dataValidation>
    <dataValidation errorStyle="warning" imeMode="hiragana" allowBlank="1" showInputMessage="1" showErrorMessage="1" sqref="Q317:T317" xr:uid="{EAA89C2F-D032-41A4-B034-4509186611B3}"/>
    <dataValidation type="whole" imeMode="halfAlpha" allowBlank="1" showInputMessage="1" showErrorMessage="1" error="有効な数字を入力してください" sqref="P318" xr:uid="{C3DD92CD-C8D6-4D7D-88E9-C41400F26B57}">
      <formula1>1</formula1>
      <formula2>45</formula2>
    </dataValidation>
    <dataValidation errorStyle="warning" imeMode="hiragana" allowBlank="1" showInputMessage="1" showErrorMessage="1" sqref="Q318:T318" xr:uid="{296B9177-69D0-47CE-BF47-4E68BE8573C5}"/>
    <dataValidation type="whole" imeMode="halfAlpha" allowBlank="1" showInputMessage="1" showErrorMessage="1" error="有効な数字を入力してください" sqref="P319" xr:uid="{9C0B7737-A8D6-429A-9D34-709FF9E2B3CB}">
      <formula1>1</formula1>
      <formula2>45</formula2>
    </dataValidation>
    <dataValidation errorStyle="warning" imeMode="hiragana" allowBlank="1" showInputMessage="1" showErrorMessage="1" sqref="Q319:T319" xr:uid="{902E05F8-6723-4AA2-BF3F-E23E7DF36D3B}"/>
    <dataValidation type="whole" imeMode="halfAlpha" allowBlank="1" showInputMessage="1" showErrorMessage="1" error="有効な数字を入力してください。10兆円以上になる場合は、9,999,999,999と入力してください" sqref="U316:W319" xr:uid="{78A47BA5-3626-4481-9A32-3DA979622EF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X316:Y319" xr:uid="{CDEDC6B3-EF04-4000-8F38-B49E97F1E582}">
      <formula1>-9999999999</formula1>
      <formula2>9999999999</formula2>
    </dataValidation>
    <dataValidation type="whole" imeMode="halfAlpha" allowBlank="1" showInputMessage="1" showErrorMessage="1" error="有効な数字を入力してください" sqref="P320" xr:uid="{BE0012E7-E990-4E45-AF51-E8B34DEF61AE}">
      <formula1>1</formula1>
      <formula2>45</formula2>
    </dataValidation>
    <dataValidation errorStyle="warning" imeMode="hiragana" allowBlank="1" showInputMessage="1" showErrorMessage="1" sqref="Q320:T320" xr:uid="{1833DE22-1C96-41DC-B382-FDFD5F51B231}"/>
    <dataValidation type="whole" imeMode="halfAlpha" allowBlank="1" showInputMessage="1" showErrorMessage="1" error="有効な数字を入力してください" sqref="P321" xr:uid="{4B92E232-F199-401F-9092-BCBBD4071B2D}">
      <formula1>1</formula1>
      <formula2>45</formula2>
    </dataValidation>
    <dataValidation errorStyle="warning" imeMode="hiragana" allowBlank="1" showInputMessage="1" showErrorMessage="1" sqref="Q321:T321" xr:uid="{EFD76076-C84A-4CD7-AD35-D99950B6B396}"/>
    <dataValidation type="whole" imeMode="halfAlpha" allowBlank="1" showInputMessage="1" showErrorMessage="1" error="有効な数字を入力してください" sqref="P322" xr:uid="{714D5E0B-F5EB-492C-AF31-57175EB74564}">
      <formula1>1</formula1>
      <formula2>45</formula2>
    </dataValidation>
    <dataValidation errorStyle="warning" imeMode="hiragana" allowBlank="1" showInputMessage="1" showErrorMessage="1" sqref="Q322:T322" xr:uid="{33074C21-E386-43BA-BDC4-FFDFD86DCA67}"/>
    <dataValidation type="whole" imeMode="halfAlpha" allowBlank="1" showInputMessage="1" showErrorMessage="1" error="有効な数字を入力してください" sqref="P323" xr:uid="{2D26293D-15AE-4170-9DCC-75771ACE58F6}">
      <formula1>1</formula1>
      <formula2>45</formula2>
    </dataValidation>
    <dataValidation errorStyle="warning" imeMode="hiragana" allowBlank="1" showInputMessage="1" showErrorMessage="1" sqref="Q323:T323" xr:uid="{75BC36E7-B9A5-41BC-80F4-B2DFAA426782}"/>
    <dataValidation type="whole" imeMode="halfAlpha" allowBlank="1" showInputMessage="1" showErrorMessage="1" error="有効な数字を入力してください。10兆円以上になる場合は、9,999,999,999と入力してください" sqref="U320:W323" xr:uid="{6752347A-C69A-4D72-A532-89CDCE266A8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X320:Y323" xr:uid="{CC57C1B4-ADBE-42D7-A7D4-EDA7CB8A14B0}">
      <formula1>-9999999999</formula1>
      <formula2>9999999999</formula2>
    </dataValidation>
    <dataValidation type="date" imeMode="halfAlpha" allowBlank="1" showInputMessage="1" showErrorMessage="1" error="有効な日付を入力してください" sqref="J328:N328" xr:uid="{B64C2E1D-4289-4363-A58E-5BF21262044B}">
      <formula1>92</formula1>
      <formula2>73415</formula2>
    </dataValidation>
    <dataValidation type="date" imeMode="halfAlpha" allowBlank="1" showInputMessage="1" showErrorMessage="1" error="有効な日付を入力してください" sqref="J329:N329" xr:uid="{B460B4DE-CC8B-400C-97ED-57A98B67A06E}">
      <formula1>92</formula1>
      <formula2>73415</formula2>
    </dataValidation>
    <dataValidation type="date" imeMode="halfAlpha" allowBlank="1" showInputMessage="1" showErrorMessage="1" error="有効な日付を入力してください" sqref="P328:S328" xr:uid="{A83FEA3A-16B4-464F-862D-55BCF1814E45}">
      <formula1>92</formula1>
      <formula2>73415</formula2>
    </dataValidation>
    <dataValidation type="date" imeMode="halfAlpha" allowBlank="1" showInputMessage="1" showErrorMessage="1" error="有効な日付を入力してください" sqref="P329:S329" xr:uid="{25F214EA-E56B-4BCE-BB36-D1B1112514ED}">
      <formula1>92</formula1>
      <formula2>73415</formula2>
    </dataValidation>
    <dataValidation type="whole" imeMode="halfAlpha" allowBlank="1" showInputMessage="1" showErrorMessage="1" error="有効な数字を入力してください。10兆円以上になる場合は、9,999,999,999と入力してください" sqref="J330:O330" xr:uid="{EA8ED6BC-9CE6-444C-882D-9B0C85EDF43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330:T330" xr:uid="{24E2F11B-B106-4D80-8DAE-94D0AB2EBDB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331:Y331" xr:uid="{09DAED2D-3816-4CDF-AF91-30BC89A5AAFC}">
      <formula1>-9999999999</formula1>
      <formula2>9999999999</formula2>
    </dataValidation>
    <dataValidation errorStyle="warning" imeMode="hiragana" allowBlank="1" showInputMessage="1" showErrorMessage="1" sqref="E337:Y337" xr:uid="{FDA6080E-A41E-4125-8512-0E270D387E91}"/>
    <dataValidation errorStyle="warning" imeMode="hiragana" allowBlank="1" showInputMessage="1" showErrorMessage="1" sqref="E342:P342" xr:uid="{FF79251B-E180-4663-BA46-8331D1A1424C}"/>
    <dataValidation errorStyle="warning" imeMode="hiragana" allowBlank="1" showInputMessage="1" showErrorMessage="1" sqref="Q342:T342" xr:uid="{A7E12D55-AECB-4AAE-87D2-6A712149D23D}"/>
    <dataValidation type="date" imeMode="halfAlpha" allowBlank="1" showInputMessage="1" showErrorMessage="1" error="有効な日付を入力してください" sqref="U342:Y342" xr:uid="{A5059D35-7B79-447A-92B3-672277798008}">
      <formula1>92</formula1>
      <formula2>73415</formula2>
    </dataValidation>
    <dataValidation errorStyle="warning" imeMode="hiragana" allowBlank="1" showInputMessage="1" showErrorMessage="1" sqref="E343:P343" xr:uid="{1942A0A1-DD22-4B93-AE1F-EE794EA3DF92}"/>
    <dataValidation errorStyle="warning" imeMode="hiragana" allowBlank="1" showInputMessage="1" showErrorMessage="1" sqref="Q343:T343" xr:uid="{6717668E-A5ED-4611-94B0-70A43D59C9C4}"/>
    <dataValidation type="date" imeMode="halfAlpha" allowBlank="1" showInputMessage="1" showErrorMessage="1" error="有効な日付を入力してください" sqref="U343:Y343" xr:uid="{0BC618D8-A5ED-4CA8-AC6B-0D334CF83910}">
      <formula1>92</formula1>
      <formula2>73415</formula2>
    </dataValidation>
    <dataValidation errorStyle="warning" imeMode="hiragana" allowBlank="1" showInputMessage="1" showErrorMessage="1" sqref="E344:P344" xr:uid="{77A90CB8-4107-49F7-90FC-6C31BA48944D}"/>
    <dataValidation errorStyle="warning" imeMode="hiragana" allowBlank="1" showInputMessage="1" showErrorMessage="1" sqref="Q344:T344" xr:uid="{1B3DB363-F500-4AF0-8AB6-F113D3ADDC50}"/>
    <dataValidation type="date" imeMode="halfAlpha" allowBlank="1" showInputMessage="1" showErrorMessage="1" error="有効な日付を入力してください" sqref="U344:Y344" xr:uid="{81AEBCCF-4D11-4DBD-BD23-1133E247BC21}">
      <formula1>92</formula1>
      <formula2>73415</formula2>
    </dataValidation>
    <dataValidation errorStyle="warning" imeMode="hiragana" allowBlank="1" showInputMessage="1" showErrorMessage="1" sqref="E345:P345" xr:uid="{9CA0636F-7532-42CC-91B4-277CE3556A04}"/>
    <dataValidation errorStyle="warning" imeMode="hiragana" allowBlank="1" showInputMessage="1" showErrorMessage="1" sqref="Q345:T345" xr:uid="{F647C4D3-43BF-4085-829E-BA3A2602C735}"/>
    <dataValidation type="date" imeMode="halfAlpha" allowBlank="1" showInputMessage="1" showErrorMessage="1" error="有効な日付を入力してください" sqref="U345:Y345" xr:uid="{E200E244-3B9A-448A-8092-5067070B6AA4}">
      <formula1>92</formula1>
      <formula2>73415</formula2>
    </dataValidation>
    <dataValidation errorStyle="warning" imeMode="hiragana" allowBlank="1" showInputMessage="1" showErrorMessage="1" sqref="E346:P346" xr:uid="{C1BB9BA1-C750-4DF2-9876-9308258C8457}"/>
    <dataValidation errorStyle="warning" imeMode="hiragana" allowBlank="1" showInputMessage="1" showErrorMessage="1" sqref="Q346:T346" xr:uid="{7001A8A7-7716-4B9D-BA71-81E72BAA8E05}"/>
    <dataValidation type="date" imeMode="halfAlpha" allowBlank="1" showInputMessage="1" showErrorMessage="1" error="有効な日付を入力してください" sqref="U346:Y346" xr:uid="{67CB00B9-D161-4658-A051-872769C2A571}">
      <formula1>92</formula1>
      <formula2>73415</formula2>
    </dataValidation>
    <dataValidation errorStyle="warning" imeMode="hiragana" allowBlank="1" showInputMessage="1" showErrorMessage="1" sqref="E347:P347" xr:uid="{D41DD377-A3DF-4A74-BBD9-7B18319CA561}"/>
    <dataValidation errorStyle="warning" imeMode="hiragana" allowBlank="1" showInputMessage="1" showErrorMessage="1" sqref="Q347:T347" xr:uid="{13D053B1-9BE2-4922-90CE-D68315F9690A}"/>
    <dataValidation type="date" imeMode="halfAlpha" allowBlank="1" showInputMessage="1" showErrorMessage="1" error="有効な日付を入力してください" sqref="U347:Y347" xr:uid="{035C1D6C-2939-4A79-B954-41E65BB49040}">
      <formula1>92</formula1>
      <formula2>73415</formula2>
    </dataValidation>
    <dataValidation errorStyle="warning" imeMode="hiragana" allowBlank="1" showInputMessage="1" showErrorMessage="1" sqref="E348:P348" xr:uid="{0A315A6D-9281-4C5A-B663-ECA8AD19782F}"/>
    <dataValidation errorStyle="warning" imeMode="hiragana" allowBlank="1" showInputMessage="1" showErrorMessage="1" sqref="Q348:T348" xr:uid="{75CD15F3-BCC6-4510-90CB-137EBB131CC3}"/>
    <dataValidation type="date" imeMode="halfAlpha" allowBlank="1" showInputMessage="1" showErrorMessage="1" error="有効な日付を入力してください" sqref="U348:Y348" xr:uid="{2EF81149-BB1B-4530-A69E-865531EFDDD8}">
      <formula1>92</formula1>
      <formula2>73415</formula2>
    </dataValidation>
    <dataValidation errorStyle="warning" imeMode="hiragana" allowBlank="1" showInputMessage="1" showErrorMessage="1" sqref="E349:P349" xr:uid="{30680A40-C35F-49FB-8785-0B37FA37D18B}"/>
    <dataValidation errorStyle="warning" imeMode="hiragana" allowBlank="1" showInputMessage="1" showErrorMessage="1" sqref="Q349:T349" xr:uid="{11909734-3BB2-47A7-85EE-786738969CFF}"/>
    <dataValidation type="date" imeMode="halfAlpha" allowBlank="1" showInputMessage="1" showErrorMessage="1" error="有効な日付を入力してください" sqref="U349:Y349" xr:uid="{D2B13CE7-8AA6-441E-B2A8-B5D6BDE91389}">
      <formula1>92</formula1>
      <formula2>73415</formula2>
    </dataValidation>
    <dataValidation errorStyle="warning" imeMode="hiragana" allowBlank="1" showInputMessage="1" showErrorMessage="1" sqref="E350:P350" xr:uid="{8AB801A8-7BFF-4319-A55D-706B39592734}"/>
    <dataValidation errorStyle="warning" imeMode="hiragana" allowBlank="1" showInputMessage="1" showErrorMessage="1" sqref="Q350:T350" xr:uid="{782A08F6-86E9-4C1D-9148-23E7FFBE4CDF}"/>
    <dataValidation type="date" imeMode="halfAlpha" allowBlank="1" showInputMessage="1" showErrorMessage="1" error="有効な日付を入力してください" sqref="U350:Y350" xr:uid="{F29E2EA1-E836-4803-B146-D91EBF8231C6}">
      <formula1>92</formula1>
      <formula2>73415</formula2>
    </dataValidation>
    <dataValidation errorStyle="warning" imeMode="hiragana" allowBlank="1" showInputMessage="1" showErrorMessage="1" sqref="E351:P351" xr:uid="{78D4F526-F6FB-42EE-9A8A-DA8A3D8A0347}"/>
    <dataValidation errorStyle="warning" imeMode="hiragana" allowBlank="1" showInputMessage="1" showErrorMessage="1" sqref="Q351:T351" xr:uid="{D40AD64E-B483-468D-9F5B-5974AFB6732E}"/>
    <dataValidation type="date" imeMode="halfAlpha" allowBlank="1" showInputMessage="1" showErrorMessage="1" error="有効な日付を入力してください" sqref="U351:Y351" xr:uid="{6A58ADF6-F9CC-4B16-9DEE-518B2DECE4F5}">
      <formula1>92</formula1>
      <formula2>73415</formula2>
    </dataValidation>
  </dataValidations>
  <pageMargins left="0.19685039370078741" right="0.19685039370078741" top="0.39370078740157483" bottom="0.19685039370078741" header="0.19685039370078741" footer="0.1968503937007874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4"/>
  <sheetViews>
    <sheetView zoomScaleNormal="100" workbookViewId="0"/>
  </sheetViews>
  <sheetFormatPr defaultRowHeight="13.5" x14ac:dyDescent="0.15"/>
  <cols>
    <col min="1" max="16384" width="9" style="121"/>
  </cols>
  <sheetData>
    <row r="1" spans="1:1" x14ac:dyDescent="0.15">
      <c r="A1" s="121"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121" t="str">
        <f>"@神奈川県@和歌山県@鹿児島県@"</f>
        <v>@神奈川県@和歌山県@鹿児島県@</v>
      </c>
    </row>
    <row r="3" spans="1:1" x14ac:dyDescent="0.15">
      <c r="A3" s="121" t="s">
        <v>281</v>
      </c>
    </row>
    <row r="4" spans="1:1" x14ac:dyDescent="0.15">
      <c r="A4" s="121" t="s">
        <v>282</v>
      </c>
    </row>
  </sheetData>
  <sheetProtection algorithmName="SHA-512" hashValue="VLPutUwwpv6Xoy0T3dkIgYwwTiXU/CRoB/PZb4kQP1qIDbjpXj0kuR/19pPfrcwD+Zf118PuLkB6Ur9yEMPywQ==" saltValue="PCelXmx8cunHQmGSE+LY/w==" spinCount="100000" sheet="1" objects="1" scenarios="1"/>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9</vt:i4>
      </vt:variant>
    </vt:vector>
  </HeadingPairs>
  <TitlesOfParts>
    <vt:vector size="11" baseType="lpstr">
      <vt:lpstr>入力シート</vt:lpstr>
      <vt:lpstr>settings</vt:lpstr>
      <vt:lpstr>入力シート!Print_Titles</vt:lpstr>
      <vt:lpstr>希望1位</vt:lpstr>
      <vt:lpstr>希望重複1</vt:lpstr>
      <vt:lpstr>希望重複2</vt:lpstr>
      <vt:lpstr>希望重複3</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2022-10-13T05:40:18Z</cp:lastPrinted>
  <dcterms:created xsi:type="dcterms:W3CDTF">2018-07-20T07:50:20Z</dcterms:created>
  <dcterms:modified xsi:type="dcterms:W3CDTF">2025-09-12T04:48:24Z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3a4e7fa2-52cc-43db-ad33-0160453b7577</vt:lpwstr>
  </property>
</Properties>
</file>